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28800" windowHeight="11808" activeTab="1"/>
  </bookViews>
  <sheets>
    <sheet name="доходы" sheetId="1" r:id="rId1"/>
    <sheet name="расходы" sheetId="2" r:id="rId2"/>
  </sheets>
  <definedNames>
    <definedName name="_xlnm.Print_Titles" localSheetId="0">'доходы'!$A:$B,'доходы'!$3:$5</definedName>
    <definedName name="_xlnm.Print_Area" localSheetId="0">'доходы'!$A$1:$I$244</definedName>
  </definedNames>
  <calcPr fullCalcOnLoad="1"/>
</workbook>
</file>

<file path=xl/sharedStrings.xml><?xml version="1.0" encoding="utf-8"?>
<sst xmlns="http://schemas.openxmlformats.org/spreadsheetml/2006/main" count="603" uniqueCount="550">
  <si>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</si>
  <si>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</si>
  <si>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</si>
  <si>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</si>
  <si>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</si>
  <si>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</si>
  <si>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</si>
  <si>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</si>
  <si>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</si>
  <si>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</si>
  <si>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</si>
  <si>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</si>
  <si>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</si>
  <si>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</si>
  <si>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</si>
  <si>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</si>
  <si>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</si>
  <si>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</si>
  <si>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</si>
  <si>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</si>
  <si>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</si>
  <si>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</si>
  <si>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</si>
  <si>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</si>
  <si>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</si>
  <si>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</si>
  <si>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</si>
  <si>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</si>
  <si>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</si>
  <si>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</si>
  <si>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</si>
  <si>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</si>
  <si>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</si>
  <si>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</si>
  <si>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</si>
  <si>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</si>
  <si>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</si>
  <si>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</si>
  <si>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</si>
  <si>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</si>
  <si>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</si>
  <si>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</si>
  <si>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</si>
  <si>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</si>
  <si>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</si>
  <si>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</si>
  <si>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</si>
  <si>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</si>
  <si>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</si>
  <si>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</si>
  <si>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</si>
  <si>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</si>
  <si>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</si>
  <si>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</si>
  <si>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</si>
  <si>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</si>
  <si>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</si>
  <si>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</si>
  <si>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</si>
  <si>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</si>
  <si>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</si>
  <si>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</si>
  <si>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</si>
  <si>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</si>
  <si>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</si>
  <si>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</si>
  <si>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</si>
  <si>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</si>
  <si>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</si>
  <si>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</si>
  <si>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</si>
  <si>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</si>
  <si>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</si>
  <si>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</si>
  <si>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</si>
  <si>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</si>
  <si>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</si>
  <si>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</si>
  <si>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</si>
  <si>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</si>
  <si>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</si>
  <si>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</si>
  <si>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</si>
  <si>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</si>
  <si>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</si>
  <si>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</si>
  <si>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</si>
  <si>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</si>
  <si>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</si>
  <si>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</si>
  <si>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</si>
  <si>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</si>
  <si>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</si>
  <si>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</si>
  <si>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</si>
  <si>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</si>
  <si>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Дотации бюджетам городских округов на выравнивание бюджетной обеспеченности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</si>
  <si>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</si>
  <si>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</si>
  <si>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</si>
  <si>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</si>
  <si>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</si>
  <si>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</si>
  <si>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</si>
  <si>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</si>
  <si>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</si>
  <si>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</si>
  <si>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</si>
  <si>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</si>
  <si>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</si>
  <si>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</si>
  <si>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</si>
  <si>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</si>
  <si>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</si>
  <si>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</si>
  <si>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</si>
  <si>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</si>
  <si>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</si>
  <si>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ремонт подъездов в многоквартирных домах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</si>
  <si>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</si>
  <si>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</si>
  <si>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</si>
  <si>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</si>
  <si>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</si>
  <si>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</si>
  <si>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</si>
  <si>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</si>
  <si>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</si>
  <si>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>(+, -) 
тыс. руб.</t>
  </si>
  <si>
    <t>%</t>
  </si>
  <si>
    <t>тыс. руб.</t>
  </si>
  <si>
    <t>000 2 02 10000 00 0000 150</t>
  </si>
  <si>
    <t>000 2 02 15001 04 0000 150</t>
  </si>
  <si>
    <t>000 2 02 20000 00 0000 150</t>
  </si>
  <si>
    <t>000 2 02 20216 04 0000 150</t>
  </si>
  <si>
    <t>000 2 02 20302 04 0000 150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</si>
  <si>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</si>
  <si>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</si>
  <si>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</si>
  <si>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</si>
  <si>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</si>
  <si>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</si>
  <si>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</si>
  <si>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</si>
  <si>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</si>
  <si>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000 2 02 27112 04 0000 150</t>
  </si>
  <si>
    <t>000 2 02 27112 04 0001 150</t>
  </si>
  <si>
    <t>000 2 02 27112 04 0002 150</t>
  </si>
  <si>
    <t>000 2 02 27112 04 0003 150</t>
  </si>
  <si>
    <t>000 2 02 29999 04 0000 150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</si>
  <si>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</si>
  <si>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</si>
  <si>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</si>
  <si>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</si>
  <si>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рекультивацию полигонов твёрдых коммунальных отходов </t>
  </si>
  <si>
    <t>000 2 02 30000 00 0000 150</t>
  </si>
  <si>
    <t>000 2 02 30022 04 0000 150</t>
  </si>
  <si>
    <t>000 2 02 30024 04 0000 150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</si>
  <si>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</si>
  <si>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</si>
  <si>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</si>
  <si>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</si>
  <si>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000 2 02 35082 04 0000 150</t>
  </si>
  <si>
    <t>000 2 02 35120 04 0000 150</t>
  </si>
  <si>
    <t>000 2 02 39999 04 0000 150</t>
  </si>
  <si>
    <t>000 2 02 40000 00 0000 150</t>
  </si>
  <si>
    <t>000 2 02 45160 04 0000 150</t>
  </si>
  <si>
    <t>000 2 02 49999 04 0000 150</t>
  </si>
  <si>
    <t>000 2 07 00000 00 0000 000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</si>
  <si>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</si>
  <si>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</si>
  <si>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</si>
  <si>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</si>
  <si>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</si>
  <si>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</si>
  <si>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</si>
  <si>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</si>
  <si>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</si>
  <si>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мероприятия по организации отдыха детей в каникулярное время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</si>
  <si>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</si>
  <si>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</si>
  <si>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</si>
  <si>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</si>
  <si>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проектирование и строительство дошкольных образовательных организаций</t>
  </si>
  <si>
    <t xml:space="preserve"> - на проектирование сетей газификации в сельской местности</t>
  </si>
  <si>
    <t>000 2 02 27112 04 0011 150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</si>
  <si>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</si>
  <si>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</si>
  <si>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>000 1 13 02994 04 0006 130</t>
  </si>
  <si>
    <t>000 1 13 02994 04 0007 130</t>
  </si>
  <si>
    <t>000 1 11 09044 04 0014 120</t>
  </si>
  <si>
    <t>000 1 13 02994 04 0012 130</t>
  </si>
  <si>
    <t>000 1 13 02994 04 0013 130</t>
  </si>
  <si>
    <t>000 1 03 02231 01 0000 110</t>
  </si>
  <si>
    <t>000 1 03 02241 01 0000 110</t>
  </si>
  <si>
    <t>000 1 03 02251 01 0000 110</t>
  </si>
  <si>
    <t>000 1 03 02261 01 0000 110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</si>
  <si>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</si>
  <si>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</si>
  <si>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</si>
  <si>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</si>
  <si>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</si>
  <si>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</si>
  <si>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</si>
  <si>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</si>
  <si>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</si>
  <si>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000 1 05 01012 01 0000 110</t>
  </si>
  <si>
    <t>000 1 05 01022 01 0000 110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</si>
  <si>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</si>
  <si>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</si>
  <si>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</si>
  <si>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</si>
  <si>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</si>
  <si>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</si>
  <si>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000 1 11 09080 04 0008 120</t>
  </si>
  <si>
    <t>000 1 11 09080 04 0009 120</t>
  </si>
  <si>
    <t xml:space="preserve">Поступления по плате за наем жилых помещений, находящихся в собственности муниципальных образований 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</si>
  <si>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</si>
  <si>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000 1 11 09080 04 0000 120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</si>
  <si>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</si>
  <si>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</si>
  <si>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</si>
  <si>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</si>
  <si>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</si>
  <si>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000 1 12 01041 01 0000 120</t>
  </si>
  <si>
    <t>000 1 12 01042 01 0000 120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</si>
  <si>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</si>
  <si>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</si>
  <si>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</si>
  <si>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платных услуг, оказываемых казенными учреждениями (Комитет по архитектуре и градостроительству МО)</t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</si>
  <si>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</si>
  <si>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</si>
  <si>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(родительская плата в ДДО)</t>
  </si>
  <si>
    <t xml:space="preserve">Возврат остатков (администрация) </t>
  </si>
  <si>
    <t xml:space="preserve">Возврат остатков (мун. задания "4") 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</si>
  <si>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</si>
  <si>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</si>
  <si>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</si>
  <si>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</si>
  <si>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</si>
  <si>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</si>
  <si>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</si>
  <si>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</si>
  <si>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</si>
  <si>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проведение Всероссийской переписи населения 2020 года</t>
  </si>
  <si>
    <t>000 2 02 30029 04 0004 150</t>
  </si>
  <si>
    <t>000 2 02 30029 04 0005 150</t>
  </si>
  <si>
    <t>000 2 02 35303 04 0000 150</t>
  </si>
  <si>
    <t>000 2 02 35469 04 0000 150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</si>
  <si>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 xml:space="preserve">в муниципальных общеобразовательных организациях </t>
    </r>
    <r>
      <rPr>
        <i/>
        <sz val="10"/>
        <rFont val="Arial Narrow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</si>
  <si>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 xml:space="preserve">в муниципальных дошкольных образовательных организациях </t>
    </r>
    <r>
      <rPr>
        <i/>
        <sz val="10"/>
        <rFont val="Arial Narrow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</si>
  <si>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</si>
  <si>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Прочие дотации бюджетам городских округов </t>
  </si>
  <si>
    <t>000 2 02 19999 04 0000 150</t>
  </si>
  <si>
    <t>Инициативные платежи, зачисляемые в бюджеты городских округов</t>
  </si>
  <si>
    <t>000 1 17 15020 04 0000 150</t>
  </si>
  <si>
    <t>для поступлений инициативных платежей для реализации каждого инициативного проекта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</si>
  <si>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</si>
  <si>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</si>
  <si>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</si>
  <si>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</si>
  <si>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</si>
  <si>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обеспечение комплексного развития сельских территорий</t>
  </si>
  <si>
    <t xml:space="preserve"> - на мероприятия по улучшению жилищных условий граждан, проживающих на сельских территориях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</si>
  <si>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</si>
  <si>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- на капитальные вложения в общеобразовательные организации в целях обеспечения односменного режима обучения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</si>
  <si>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</si>
  <si>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</si>
  <si>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реализацию проектов граждан, сформированных в рамках практик инициативного бюджетирования</t>
  </si>
  <si>
    <t>000 2 02 25065 04 0000 150</t>
  </si>
  <si>
    <t>000 2 02 25304 04 0000 150</t>
  </si>
  <si>
    <t>000 2 02 25576 04 0000 150</t>
  </si>
  <si>
    <t>000 2 02 27112 04 0020 150</t>
  </si>
  <si>
    <t>000 2 02 27112 04 0021 150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</si>
  <si>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</si>
  <si>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</si>
  <si>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</si>
  <si>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</si>
  <si>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</si>
  <si>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</si>
  <si>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</si>
  <si>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</si>
  <si>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создание и обеспечение функционирования центров образования естественно-научной и технологической направленностей   в общеобразовательных организациях, расположенных в сельской местности и малых городах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</si>
  <si>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</si>
  <si>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</si>
  <si>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</si>
  <si>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</si>
  <si>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</si>
  <si>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</si>
  <si>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</si>
  <si>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</si>
  <si>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</si>
  <si>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создание и ремонт пешеходных коммуникаций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</si>
  <si>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</si>
  <si>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</si>
  <si>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</si>
  <si>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</si>
  <si>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ремонт банных объектов в рамках программы «100 бань Подмосковья»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</si>
  <si>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</si>
  <si>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</si>
  <si>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</si>
  <si>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</si>
  <si>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</si>
  <si>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 - на комплексное благоустройство территорий муниципальных образований Московской области </t>
    </r>
    <r>
      <rPr>
        <i/>
        <sz val="8"/>
        <rFont val="Arial"/>
        <family val="2"/>
      </rPr>
      <t>(было в 2019 году)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</si>
  <si>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</si>
  <si>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</si>
  <si>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</si>
  <si>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000 1 08 03010 01 1050 110</t>
  </si>
  <si>
    <t>000 1 08 03010 01 1060 110</t>
  </si>
  <si>
    <t>000 1 08 03010 01 4000 110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</si>
  <si>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</si>
  <si>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</si>
  <si>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</si>
  <si>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 - Иные дотации</t>
  </si>
  <si>
    <t>000 1 11 09044 04 0003 120</t>
  </si>
  <si>
    <t>000 1 13 02994 04 0004 130</t>
  </si>
  <si>
    <t>000 1 13 02994 04 0005 130</t>
  </si>
  <si>
    <t>000 1 13 02994 04 0014 130</t>
  </si>
  <si>
    <t>Возврат дебиторской задолженности (администрация)</t>
  </si>
  <si>
    <t>Возврат дебиторской задолженности (МКУ ЦБУ)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</si>
  <si>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</si>
  <si>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>000 1 11 09044 04 0019 120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</si>
  <si>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</si>
  <si>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</si>
  <si>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</si>
  <si>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</si>
  <si>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</si>
  <si>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</si>
  <si>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налоговые доходы</t>
  </si>
  <si>
    <t>неналоговые доходы</t>
  </si>
  <si>
    <t>расходы</t>
  </si>
  <si>
    <t>доходы - расходы</t>
  </si>
  <si>
    <t>000 1 13 01994 04 0001 130</t>
  </si>
  <si>
    <t>000 1 13 01994 04 0002 130</t>
  </si>
  <si>
    <t>000 1 13 01994 04 0003 130</t>
  </si>
  <si>
    <t xml:space="preserve">Доходы от платных услуг, оказываемых казенными учреждениями (МКУ) 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</si>
  <si>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</si>
  <si>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</si>
  <si>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</si>
  <si>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</si>
  <si>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Компенсация затрат (за счет возникшей экономии)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</si>
  <si>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</si>
  <si>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</si>
  <si>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000 1 01 02010 01 1000 110</t>
  </si>
  <si>
    <t>000 1 01 02020 01 1000 110</t>
  </si>
  <si>
    <t>000 1 01 02030 01 1000 110</t>
  </si>
  <si>
    <t>000 1 01 02040 01 1000 110</t>
  </si>
  <si>
    <t>000 1 01 02080 01 1000 110</t>
  </si>
  <si>
    <t>000 1 05 01011 01 1000 110</t>
  </si>
  <si>
    <t>000 1 05 01021 01 1000 110</t>
  </si>
  <si>
    <t>000 1 06 06032 04 1000 110</t>
  </si>
  <si>
    <t>000 1 06 06042 04 1000 110</t>
  </si>
  <si>
    <t>бюджет на 2023 год</t>
  </si>
  <si>
    <t xml:space="preserve">ожидаемое исполнение к утвержденному плану на 2023 год </t>
  </si>
  <si>
    <t xml:space="preserve">ожидаемое исполнение к утвержденному плану на 2023 год с учетом принятых изменений 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</si>
  <si>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</si>
  <si>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</si>
  <si>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</si>
  <si>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</si>
  <si>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000 1 11 05024 04 0000 120</t>
  </si>
  <si>
    <t>000 1 11 05034 04 0002 120</t>
  </si>
  <si>
    <t>000 1 11 05034 04 0003 120</t>
  </si>
  <si>
    <t>000 1 11 05034 04 0004 120</t>
  </si>
  <si>
    <t>000 1 13 01994 04 0006 130</t>
  </si>
  <si>
    <t>000 1 13 01994 04 0007 130</t>
  </si>
  <si>
    <t>000 1 13 02064 04 0002 130</t>
  </si>
  <si>
    <t>000 1 13 02064 04 0003 130</t>
  </si>
  <si>
    <t>000 1 13 02994 04 0009 130</t>
  </si>
  <si>
    <t>Прочие доходы от компенсации затрат бюджетов городских округов (прочие поступления) (МКУ)</t>
  </si>
  <si>
    <t>000 1 13 01994 04 0008 130</t>
  </si>
  <si>
    <t>000 1 13 02994 04 0001 130</t>
  </si>
  <si>
    <t>Возврат дебиторской задолженности (МКУ ХЭС)</t>
  </si>
  <si>
    <t>заменяемые доп нормативами</t>
  </si>
  <si>
    <t>прогноз мэф налоговые</t>
  </si>
  <si>
    <t>итого</t>
  </si>
  <si>
    <t>000 1 08 07150 01 1000 110</t>
  </si>
  <si>
    <t>000 1 08 07173 01 1000 110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</si>
  <si>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</si>
  <si>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</si>
  <si>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</si>
  <si>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Оценка ожидаемого исполнения бюджета городского округа Ступино Московской области на текущий (2023) финансовый год</t>
  </si>
  <si>
    <t>утвержденный бюджет
(от 16.12.2022
№ 36/5)</t>
  </si>
  <si>
    <r>
      <t xml:space="preserve">утвержденный бюджет от 16.12.2022
№ 36/5
</t>
    </r>
    <r>
      <rPr>
        <b/>
        <sz val="7"/>
        <rFont val="Arial Narrow"/>
        <family val="2"/>
      </rPr>
      <t>(в ред. от 17.02.2023 № 61/8, от 16.06.2023 № 114/12, от 15.09.2023 № 129/15)</t>
    </r>
  </si>
  <si>
    <t>Оценка
ожидаемого исполнения</t>
  </si>
  <si>
    <t>Наименование муниципальной программы (подпрограммы)</t>
  </si>
  <si>
    <t>ЦСР</t>
  </si>
  <si>
    <t>план с изменениями по состоянию на 01.11.2023</t>
  </si>
  <si>
    <t>ожидаемое исполнение за 2023 год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</si>
  <si>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</si>
  <si>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</si>
  <si>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</si>
  <si>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</si>
  <si>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Муниципальная программа "Культура и туризм"</t>
  </si>
  <si>
    <t>0200000000</t>
  </si>
  <si>
    <t>Подпрограмма "Развитие музейного дела"</t>
  </si>
  <si>
    <t>0220000000</t>
  </si>
  <si>
    <t>Подпрограмма "Развитие библиотечного дела"</t>
  </si>
  <si>
    <t>0230000000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</si>
  <si>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</si>
  <si>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</si>
  <si>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Подпрограмма "Укрепление материально-технической базы муниципальных учреждений культуры"</t>
  </si>
  <si>
    <t>0250000000</t>
  </si>
  <si>
    <t>Подпрограмма "Развитие образования в сфере культуры"</t>
  </si>
  <si>
    <t>0260000000</t>
  </si>
  <si>
    <t>Обеспечивающая подпрограмма</t>
  </si>
  <si>
    <t>0280000000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</si>
  <si>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</si>
  <si>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</si>
  <si>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</si>
  <si>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</si>
  <si>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Подпрограмма "Дополнительное образование, воспитание и психолого-социальное сопровождение детей"</t>
  </si>
  <si>
    <t>0320000000</t>
  </si>
  <si>
    <t>0340000000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</si>
  <si>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</si>
  <si>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</si>
  <si>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</si>
  <si>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</si>
  <si>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Подпрограмма " Развитие системы отдыха и оздоровления детей"</t>
  </si>
  <si>
    <t>0420000000</t>
  </si>
  <si>
    <t>0450000000</t>
  </si>
  <si>
    <t>Подпрограмма "Развитие и поддержка социально ориентированных некоммерческих организаций"</t>
  </si>
  <si>
    <t>0460000000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</si>
  <si>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</si>
  <si>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</si>
  <si>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</si>
  <si>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</si>
  <si>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</si>
  <si>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</si>
  <si>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Подпрограмма "Подготовка спортивного резерва"</t>
  </si>
  <si>
    <t>0520000000</t>
  </si>
  <si>
    <t>Муниципальная программа "Развитие сельского хозяйства"</t>
  </si>
  <si>
    <t>0600000000</t>
  </si>
  <si>
    <t>Подпрограмма "Вовлечение в оборот земель сельскохозяйственного назначения и развитие мелиорации"</t>
  </si>
  <si>
    <t>0620000000</t>
  </si>
  <si>
    <t>Подпрограмма "Комплексное развитие сельских территорий"</t>
  </si>
  <si>
    <t>0630000000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</si>
  <si>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</si>
  <si>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</si>
  <si>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</si>
  <si>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</si>
  <si>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</si>
  <si>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</si>
  <si>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Подпрограмма "Развитие водохозяйственного комплекса"</t>
  </si>
  <si>
    <t>0720000000</t>
  </si>
  <si>
    <t>Подпрограмма "Развитие лесного хозяйства"</t>
  </si>
  <si>
    <t>0740000000</t>
  </si>
  <si>
    <t>Подпрограмма "Ликвидация накопленного вреда окружающей среде"</t>
  </si>
  <si>
    <t>0750000000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</si>
  <si>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</si>
  <si>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</si>
  <si>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</si>
  <si>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</si>
  <si>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</si>
  <si>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0820000000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</si>
  <si>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</si>
  <si>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</si>
  <si>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</si>
  <si>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</si>
  <si>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</si>
  <si>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</si>
  <si>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0860000000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</si>
  <si>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</si>
  <si>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</si>
  <si>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</si>
  <si>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</si>
  <si>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Подпрограмма "Обеспечение жильем молодых семей"</t>
  </si>
  <si>
    <t>0920000000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</si>
  <si>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</si>
  <si>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</si>
  <si>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Подпрограмма "Обеспечение жильем отдельных категорий граждан за счет средств федерального бюджета"</t>
  </si>
  <si>
    <t>0960000000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</si>
  <si>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</si>
  <si>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</si>
  <si>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"Чистая вода"</t>
  </si>
  <si>
    <t>1010000000</t>
  </si>
  <si>
    <t>Подпрограмма "Объекты теплоснабжения, инженерные коммуникации"</t>
  </si>
  <si>
    <t>1030000000</t>
  </si>
  <si>
    <t>Подпрограмма "Энергосбережение и повышение энергетической эффективности"</t>
  </si>
  <si>
    <t>1070000000</t>
  </si>
  <si>
    <t>Подпрограмма "Реализация полномочий в сфере жилищно-коммунального хозяйства"</t>
  </si>
  <si>
    <t>1080000000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</si>
  <si>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</si>
  <si>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</si>
  <si>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</si>
  <si>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</si>
  <si>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Муниципальная программа "Управление имуществом и муниципальными финансами"</t>
  </si>
  <si>
    <t>1200000000</t>
  </si>
  <si>
    <t>Подпрограмма "Эффективное управление имущественным комплексом"</t>
  </si>
  <si>
    <t>1210000000</t>
  </si>
  <si>
    <t>Подпрограмма "Управление муниципальным долгом"</t>
  </si>
  <si>
    <t>1230000000</t>
  </si>
  <si>
    <t>1250000000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</si>
  <si>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</si>
  <si>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</si>
  <si>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</si>
  <si>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</si>
  <si>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Подпрограмма "Эффективное местное самоуправление"</t>
  </si>
  <si>
    <t>Подпрограмма "Молодежь Подмосковья"</t>
  </si>
  <si>
    <t>1340000000</t>
  </si>
  <si>
    <t>Подпрограмма "Развитие добровольчества (волонтерства) в городском округе Московской области"</t>
  </si>
  <si>
    <t>1360000000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</si>
  <si>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</si>
  <si>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</si>
  <si>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</si>
  <si>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</si>
  <si>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Подпрограмма "Дороги Подмосковья"</t>
  </si>
  <si>
    <t>1420000000</t>
  </si>
  <si>
    <t>Муниципальная программа "Цифровое муниципальное образование"</t>
  </si>
  <si>
    <t>1500000000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</si>
  <si>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</si>
  <si>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</si>
  <si>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</si>
  <si>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</si>
  <si>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1530000000</t>
  </si>
  <si>
    <t>Подпрограмма "Развитие архивного дела"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</si>
  <si>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</si>
  <si>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</si>
  <si>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</si>
  <si>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</si>
  <si>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1640000000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</si>
  <si>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</si>
  <si>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</si>
  <si>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</si>
  <si>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</si>
  <si>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</si>
  <si>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</si>
  <si>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</si>
  <si>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</si>
  <si>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</si>
  <si>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</si>
  <si>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</si>
  <si>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</si>
  <si>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</si>
  <si>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</si>
  <si>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Подпрограмма "Обеспечение мероприятий по завершению адресной программы "Переселение граждан из аварийного жилищного фонда в Московской области"</t>
  </si>
  <si>
    <t>1930000000</t>
  </si>
  <si>
    <t>Руководство и управление в сфере установленных функций органов местного самоуправления</t>
  </si>
  <si>
    <t>9500000000</t>
  </si>
  <si>
    <t>Непрограммные расходы</t>
  </si>
  <si>
    <t>9900000000</t>
  </si>
  <si>
    <t>Итого</t>
  </si>
  <si>
    <t>% исполнения</t>
  </si>
  <si>
    <t>2.РАСХОДЫ</t>
  </si>
  <si>
    <t>тыс.руб.</t>
  </si>
  <si>
    <t>ДЕФИЦИТ (-)</t>
  </si>
  <si>
    <t>утвержденный бюджет</t>
  </si>
  <si>
    <t>к утвержденному бюджету</t>
  </si>
  <si>
    <t>к плану с изменениями на 01.11.2023</t>
  </si>
  <si>
    <t>Х</t>
  </si>
  <si>
    <t>1.ДОХОДЫ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</si>
</sst>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#,##0.0_ ;\-#,##0.0\ "/>
    <numFmt numFmtId="177" formatCode="&quot;&quot;###,##0.00"/>
    <numFmt numFmtId="178" formatCode="#,##0_р_."/>
    <numFmt numFmtId="179" formatCode="0.000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&gt;=50]#,##0.0,;[Red][&lt;=-50]\-#,##0.0,;#,##0.0,"/>
    <numFmt numFmtId="194" formatCode="#,##0.00,"/>
    <numFmt numFmtId="195" formatCode="#,##0.0,,"/>
    <numFmt numFmtId="196" formatCode="#,##0.0,"/>
  </numFmts>
  <fonts count="71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 Narrow"/>
      <family val="2"/>
    </font>
    <font>
      <i/>
      <sz val="12"/>
      <name val="Arial"/>
      <family val="2"/>
    </font>
    <font>
      <b/>
      <sz val="7"/>
      <name val="Arial Narrow"/>
      <family val="2"/>
    </font>
    <font>
      <i/>
      <sz val="8"/>
      <name val="Arial"/>
      <family val="2"/>
    </font>
    <font>
      <u val="single"/>
      <sz val="12"/>
      <color indexed="12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53"/>
      <name val="Arial Narrow"/>
      <family val="2"/>
    </font>
    <font>
      <sz val="10"/>
      <color indexed="36"/>
      <name val="Arial Narrow"/>
      <family val="2"/>
    </font>
    <font>
      <b/>
      <sz val="10"/>
      <color indexed="36"/>
      <name val="Arial Narrow"/>
      <family val="2"/>
    </font>
    <font>
      <sz val="10"/>
      <color indexed="12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Narrow"/>
      <family val="2"/>
    </font>
    <font>
      <b/>
      <sz val="10"/>
      <color rgb="FF0000FF"/>
      <name val="Arial Narrow"/>
      <family val="2"/>
    </font>
    <font>
      <sz val="10"/>
      <color theme="9" tint="-0.24997000396251678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0"/>
      <color rgb="FF0000FF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5" fillId="0" borderId="0" applyFill="0" applyProtection="0">
      <alignment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vertical="center"/>
      <protection/>
    </xf>
    <xf numFmtId="1" fontId="6" fillId="0" borderId="10" xfId="79" applyNumberFormat="1" applyFont="1" applyFill="1" applyBorder="1" applyAlignment="1" applyProtection="1">
      <alignment horizontal="center" vertical="center" wrapText="1"/>
      <protection/>
    </xf>
    <xf numFmtId="1" fontId="4" fillId="0" borderId="10" xfId="79" applyNumberFormat="1" applyFont="1" applyFill="1" applyBorder="1" applyAlignment="1" applyProtection="1">
      <alignment horizontal="center" vertical="center" wrapText="1"/>
      <protection/>
    </xf>
    <xf numFmtId="0" fontId="4" fillId="0" borderId="10" xfId="79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79" applyNumberFormat="1" applyFont="1" applyFill="1" applyBorder="1" applyAlignment="1" applyProtection="1">
      <alignment horizontal="center" vertical="center" wrapText="1"/>
      <protection/>
    </xf>
    <xf numFmtId="0" fontId="5" fillId="0" borderId="10" xfId="79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7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79" applyNumberFormat="1" applyFont="1" applyFill="1" applyBorder="1" applyAlignment="1" applyProtection="1">
      <alignment horizontal="left" vertical="center" wrapText="1"/>
      <protection/>
    </xf>
    <xf numFmtId="0" fontId="6" fillId="0" borderId="10" xfId="79" applyNumberFormat="1" applyFont="1" applyFill="1" applyBorder="1" applyAlignment="1" applyProtection="1">
      <alignment horizontal="left" vertical="center" wrapText="1" indent="2"/>
      <protection/>
    </xf>
    <xf numFmtId="0" fontId="6" fillId="0" borderId="0" xfId="79" applyFont="1" applyFill="1" applyAlignment="1">
      <alignment vertical="center"/>
      <protection/>
    </xf>
    <xf numFmtId="175" fontId="6" fillId="0" borderId="10" xfId="87" applyNumberFormat="1" applyFont="1" applyFill="1" applyBorder="1" applyAlignment="1" applyProtection="1">
      <alignment horizontal="center" vertical="center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9" applyNumberFormat="1" applyFont="1" applyFill="1" applyBorder="1" applyAlignment="1" applyProtection="1">
      <alignment horizontal="left" vertical="center" wrapText="1" indent="2"/>
      <protection/>
    </xf>
    <xf numFmtId="0" fontId="6" fillId="0" borderId="12" xfId="79" applyFont="1" applyFill="1" applyBorder="1" applyAlignment="1">
      <alignment horizontal="left" vertical="center" wrapText="1" indent="1"/>
      <protection/>
    </xf>
    <xf numFmtId="0" fontId="4" fillId="0" borderId="0" xfId="79" applyFont="1" applyFill="1" applyAlignment="1">
      <alignment horizontal="center" vertical="center" wrapText="1"/>
      <protection/>
    </xf>
    <xf numFmtId="175" fontId="4" fillId="0" borderId="10" xfId="87" applyNumberFormat="1" applyFont="1" applyFill="1" applyBorder="1" applyAlignment="1" applyProtection="1">
      <alignment horizontal="center" vertical="center"/>
      <protection/>
    </xf>
    <xf numFmtId="175" fontId="4" fillId="0" borderId="10" xfId="87" applyNumberFormat="1" applyFont="1" applyFill="1" applyBorder="1" applyAlignment="1">
      <alignment horizontal="center" vertical="center"/>
    </xf>
    <xf numFmtId="0" fontId="5" fillId="0" borderId="12" xfId="79" applyFont="1" applyFill="1" applyBorder="1" applyAlignment="1">
      <alignment horizontal="left" vertical="center" wrapText="1" indent="1"/>
      <protection/>
    </xf>
    <xf numFmtId="175" fontId="5" fillId="0" borderId="10" xfId="87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175" fontId="5" fillId="0" borderId="10" xfId="87" applyNumberFormat="1" applyFont="1" applyFill="1" applyBorder="1" applyAlignment="1" applyProtection="1">
      <alignment horizontal="center" vertical="center"/>
      <protection/>
    </xf>
    <xf numFmtId="0" fontId="4" fillId="0" borderId="10" xfId="79" applyNumberFormat="1" applyFont="1" applyFill="1" applyBorder="1" applyAlignment="1" applyProtection="1">
      <alignment horizontal="left" vertical="center" wrapText="1" indent="1"/>
      <protection locked="0"/>
    </xf>
    <xf numFmtId="175" fontId="4" fillId="0" borderId="11" xfId="87" applyNumberFormat="1" applyFont="1" applyFill="1" applyBorder="1" applyAlignment="1" applyProtection="1">
      <alignment horizontal="center" vertical="center"/>
      <protection/>
    </xf>
    <xf numFmtId="0" fontId="6" fillId="0" borderId="0" xfId="79" applyFont="1" applyFill="1" applyAlignment="1" applyProtection="1">
      <alignment vertical="center"/>
      <protection locked="0"/>
    </xf>
    <xf numFmtId="0" fontId="5" fillId="0" borderId="0" xfId="79" applyFont="1" applyFill="1" applyAlignment="1">
      <alignment vertical="center" wrapText="1"/>
      <protection/>
    </xf>
    <xf numFmtId="0" fontId="5" fillId="0" borderId="0" xfId="79" applyFont="1" applyFill="1" applyAlignment="1">
      <alignment horizontal="center" vertical="center" wrapText="1"/>
      <protection/>
    </xf>
    <xf numFmtId="175" fontId="4" fillId="0" borderId="10" xfId="79" applyNumberFormat="1" applyFont="1" applyFill="1" applyBorder="1" applyAlignment="1">
      <alignment horizontal="center" vertical="center" wrapText="1"/>
      <protection/>
    </xf>
    <xf numFmtId="175" fontId="5" fillId="0" borderId="10" xfId="79" applyNumberFormat="1" applyFont="1" applyFill="1" applyBorder="1" applyAlignment="1">
      <alignment horizontal="center" vertical="center" wrapText="1"/>
      <protection/>
    </xf>
    <xf numFmtId="175" fontId="6" fillId="0" borderId="10" xfId="79" applyNumberFormat="1" applyFont="1" applyFill="1" applyBorder="1" applyAlignment="1">
      <alignment horizontal="center" vertical="center" wrapText="1"/>
      <protection/>
    </xf>
    <xf numFmtId="0" fontId="6" fillId="0" borderId="10" xfId="79" applyNumberFormat="1" applyFont="1" applyFill="1" applyBorder="1" applyAlignment="1" applyProtection="1">
      <alignment horizontal="left" vertical="center" wrapText="1" indent="3"/>
      <protection/>
    </xf>
    <xf numFmtId="175" fontId="6" fillId="0" borderId="10" xfId="87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 inden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5" fontId="5" fillId="0" borderId="0" xfId="79" applyNumberFormat="1" applyFont="1" applyFill="1" applyAlignment="1">
      <alignment vertical="center"/>
      <protection/>
    </xf>
    <xf numFmtId="175" fontId="6" fillId="0" borderId="10" xfId="87" applyNumberFormat="1" applyFont="1" applyFill="1" applyBorder="1" applyAlignment="1" applyProtection="1">
      <alignment horizontal="center" vertical="center" wrapText="1"/>
      <protection/>
    </xf>
    <xf numFmtId="175" fontId="5" fillId="0" borderId="10" xfId="87" applyNumberFormat="1" applyFont="1" applyFill="1" applyBorder="1" applyAlignment="1" applyProtection="1">
      <alignment horizontal="center" vertical="center" wrapText="1"/>
      <protection/>
    </xf>
    <xf numFmtId="175" fontId="4" fillId="0" borderId="10" xfId="8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5" fontId="10" fillId="0" borderId="10" xfId="87" applyNumberFormat="1" applyFont="1" applyFill="1" applyBorder="1" applyAlignment="1" applyProtection="1">
      <alignment horizontal="center" vertical="center"/>
      <protection/>
    </xf>
    <xf numFmtId="175" fontId="10" fillId="0" borderId="10" xfId="87" applyNumberFormat="1" applyFont="1" applyFill="1" applyBorder="1" applyAlignment="1" applyProtection="1">
      <alignment horizontal="center" vertical="center" wrapText="1"/>
      <protection/>
    </xf>
    <xf numFmtId="0" fontId="10" fillId="0" borderId="0" xfId="79" applyFont="1" applyFill="1" applyAlignment="1">
      <alignment vertical="center"/>
      <protection/>
    </xf>
    <xf numFmtId="0" fontId="62" fillId="0" borderId="0" xfId="79" applyFont="1" applyFill="1" applyAlignment="1">
      <alignment horizontal="center" vertical="center" wrapText="1"/>
      <protection/>
    </xf>
    <xf numFmtId="0" fontId="62" fillId="0" borderId="0" xfId="79" applyFont="1" applyFill="1" applyAlignment="1">
      <alignment horizontal="center" vertical="center"/>
      <protection/>
    </xf>
    <xf numFmtId="175" fontId="62" fillId="0" borderId="0" xfId="79" applyNumberFormat="1" applyFont="1" applyFill="1" applyAlignment="1">
      <alignment horizontal="center" vertical="center"/>
      <protection/>
    </xf>
    <xf numFmtId="0" fontId="63" fillId="0" borderId="0" xfId="79" applyFont="1" applyFill="1" applyAlignment="1">
      <alignment horizontal="center" vertical="center"/>
      <protection/>
    </xf>
    <xf numFmtId="0" fontId="63" fillId="0" borderId="10" xfId="79" applyFont="1" applyFill="1" applyBorder="1" applyAlignment="1">
      <alignment horizontal="center" vertical="center" wrapText="1"/>
      <protection/>
    </xf>
    <xf numFmtId="175" fontId="63" fillId="0" borderId="10" xfId="79" applyNumberFormat="1" applyFont="1" applyFill="1" applyBorder="1" applyAlignment="1">
      <alignment horizontal="center" vertical="center"/>
      <protection/>
    </xf>
    <xf numFmtId="175" fontId="64" fillId="0" borderId="0" xfId="79" applyNumberFormat="1" applyFont="1" applyFill="1" applyAlignment="1">
      <alignment horizontal="center" vertical="center"/>
      <protection/>
    </xf>
    <xf numFmtId="175" fontId="64" fillId="0" borderId="0" xfId="79" applyNumberFormat="1" applyFont="1" applyFill="1" applyAlignment="1">
      <alignment horizontal="center" vertical="center" wrapText="1"/>
      <protection/>
    </xf>
    <xf numFmtId="175" fontId="5" fillId="0" borderId="0" xfId="79" applyNumberFormat="1" applyFont="1" applyFill="1" applyAlignment="1">
      <alignment vertical="center" wrapText="1"/>
      <protection/>
    </xf>
    <xf numFmtId="175" fontId="5" fillId="0" borderId="0" xfId="79" applyNumberFormat="1" applyFont="1" applyFill="1" applyAlignment="1">
      <alignment horizontal="center" vertical="center" wrapText="1"/>
      <protection/>
    </xf>
    <xf numFmtId="175" fontId="65" fillId="0" borderId="0" xfId="79" applyNumberFormat="1" applyFont="1" applyFill="1" applyAlignment="1">
      <alignment vertical="center" wrapText="1"/>
      <protection/>
    </xf>
    <xf numFmtId="175" fontId="65" fillId="0" borderId="0" xfId="79" applyNumberFormat="1" applyFont="1" applyFill="1" applyAlignment="1">
      <alignment horizontal="center" vertical="center" wrapText="1"/>
      <protection/>
    </xf>
    <xf numFmtId="175" fontId="65" fillId="0" borderId="0" xfId="79" applyNumberFormat="1" applyFont="1" applyFill="1" applyAlignment="1">
      <alignment vertical="center"/>
      <protection/>
    </xf>
    <xf numFmtId="175" fontId="66" fillId="0" borderId="0" xfId="79" applyNumberFormat="1" applyFont="1" applyFill="1" applyAlignment="1">
      <alignment vertical="center" wrapText="1"/>
      <protection/>
    </xf>
    <xf numFmtId="175" fontId="66" fillId="0" borderId="0" xfId="79" applyNumberFormat="1" applyFont="1" applyFill="1" applyAlignment="1">
      <alignment horizontal="center" vertical="center" wrapText="1"/>
      <protection/>
    </xf>
    <xf numFmtId="175" fontId="66" fillId="0" borderId="0" xfId="79" applyNumberFormat="1" applyFont="1" applyFill="1" applyAlignment="1">
      <alignment vertical="center"/>
      <protection/>
    </xf>
    <xf numFmtId="175" fontId="62" fillId="0" borderId="0" xfId="79" applyNumberFormat="1" applyFont="1" applyFill="1" applyAlignment="1">
      <alignment horizontal="center" vertical="center" wrapText="1"/>
      <protection/>
    </xf>
    <xf numFmtId="175" fontId="67" fillId="0" borderId="10" xfId="87" applyNumberFormat="1" applyFont="1" applyFill="1" applyBorder="1" applyAlignment="1" applyProtection="1">
      <alignment horizontal="center" vertical="center"/>
      <protection/>
    </xf>
    <xf numFmtId="175" fontId="67" fillId="0" borderId="10" xfId="87" applyNumberFormat="1" applyFont="1" applyFill="1" applyBorder="1" applyAlignment="1" applyProtection="1">
      <alignment horizontal="center" vertical="center" wrapText="1"/>
      <protection/>
    </xf>
    <xf numFmtId="175" fontId="67" fillId="0" borderId="10" xfId="79" applyNumberFormat="1" applyFont="1" applyFill="1" applyBorder="1" applyAlignment="1">
      <alignment horizontal="center" vertical="center" wrapText="1"/>
      <protection/>
    </xf>
    <xf numFmtId="0" fontId="63" fillId="0" borderId="10" xfId="79" applyFont="1" applyFill="1" applyBorder="1" applyAlignment="1">
      <alignment horizontal="left" vertical="center" wrapText="1"/>
      <protection/>
    </xf>
    <xf numFmtId="0" fontId="68" fillId="0" borderId="13" xfId="0" applyNumberFormat="1" applyFont="1" applyBorder="1" applyAlignment="1">
      <alignment horizontal="center" vertical="center" wrapText="1"/>
    </xf>
    <xf numFmtId="0" fontId="68" fillId="0" borderId="13" xfId="0" applyNumberFormat="1" applyFont="1" applyBorder="1" applyAlignment="1">
      <alignment horizontal="left" vertical="center" wrapText="1"/>
    </xf>
    <xf numFmtId="193" fontId="68" fillId="0" borderId="13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Border="1" applyAlignment="1">
      <alignment horizontal="left" vertical="center" wrapText="1"/>
    </xf>
    <xf numFmtId="0" fontId="69" fillId="0" borderId="13" xfId="0" applyNumberFormat="1" applyFont="1" applyBorder="1" applyAlignment="1">
      <alignment horizontal="center" vertical="center"/>
    </xf>
    <xf numFmtId="193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left" vertical="center" wrapText="1"/>
    </xf>
    <xf numFmtId="0" fontId="69" fillId="0" borderId="13" xfId="0" applyNumberFormat="1" applyFont="1" applyFill="1" applyBorder="1" applyAlignment="1">
      <alignment horizontal="center" vertical="center"/>
    </xf>
    <xf numFmtId="0" fontId="7" fillId="0" borderId="0" xfId="79" applyFont="1" applyFill="1" applyAlignment="1">
      <alignment horizontal="center" vertical="center" wrapText="1"/>
      <protection/>
    </xf>
    <xf numFmtId="193" fontId="68" fillId="0" borderId="14" xfId="0" applyNumberFormat="1" applyFont="1" applyFill="1" applyBorder="1" applyAlignment="1">
      <alignment horizontal="center" vertical="center" wrapText="1"/>
    </xf>
    <xf numFmtId="193" fontId="69" fillId="0" borderId="14" xfId="0" applyNumberFormat="1" applyFont="1" applyFill="1" applyBorder="1" applyAlignment="1">
      <alignment horizontal="center" vertical="center" wrapText="1"/>
    </xf>
    <xf numFmtId="174" fontId="68" fillId="0" borderId="1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68" fillId="0" borderId="15" xfId="0" applyNumberFormat="1" applyFont="1" applyBorder="1" applyAlignment="1">
      <alignment horizontal="left" vertical="center" wrapText="1"/>
    </xf>
    <xf numFmtId="0" fontId="68" fillId="0" borderId="15" xfId="0" applyNumberFormat="1" applyFont="1" applyBorder="1" applyAlignment="1">
      <alignment horizontal="center" vertical="center" wrapText="1"/>
    </xf>
    <xf numFmtId="193" fontId="68" fillId="0" borderId="15" xfId="0" applyNumberFormat="1" applyFont="1" applyFill="1" applyBorder="1" applyAlignment="1">
      <alignment horizontal="center" vertical="center" wrapText="1"/>
    </xf>
    <xf numFmtId="193" fontId="68" fillId="0" borderId="16" xfId="0" applyNumberFormat="1" applyFont="1" applyFill="1" applyBorder="1" applyAlignment="1">
      <alignment horizontal="center" vertical="center" wrapText="1"/>
    </xf>
    <xf numFmtId="193" fontId="6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196" fontId="68" fillId="0" borderId="13" xfId="0" applyNumberFormat="1" applyFont="1" applyBorder="1" applyAlignment="1">
      <alignment horizontal="center" vertical="center" wrapText="1"/>
    </xf>
    <xf numFmtId="196" fontId="69" fillId="0" borderId="13" xfId="0" applyNumberFormat="1" applyFont="1" applyBorder="1" applyAlignment="1">
      <alignment horizontal="center" vertical="center"/>
    </xf>
    <xf numFmtId="196" fontId="69" fillId="0" borderId="13" xfId="0" applyNumberFormat="1" applyFont="1" applyFill="1" applyBorder="1" applyAlignment="1">
      <alignment horizontal="center" vertical="center"/>
    </xf>
    <xf numFmtId="196" fontId="68" fillId="0" borderId="10" xfId="0" applyNumberFormat="1" applyFont="1" applyBorder="1" applyAlignment="1">
      <alignment horizontal="center"/>
    </xf>
    <xf numFmtId="0" fontId="69" fillId="0" borderId="14" xfId="0" applyNumberFormat="1" applyFont="1" applyBorder="1" applyAlignment="1">
      <alignment horizontal="center" vertical="center"/>
    </xf>
    <xf numFmtId="196" fontId="69" fillId="0" borderId="15" xfId="0" applyNumberFormat="1" applyFont="1" applyBorder="1" applyAlignment="1">
      <alignment horizontal="center" vertical="center"/>
    </xf>
    <xf numFmtId="196" fontId="69" fillId="0" borderId="17" xfId="0" applyNumberFormat="1" applyFont="1" applyBorder="1" applyAlignment="1">
      <alignment horizontal="center" vertical="center"/>
    </xf>
    <xf numFmtId="196" fontId="69" fillId="0" borderId="13" xfId="0" applyNumberFormat="1" applyFont="1" applyBorder="1" applyAlignment="1">
      <alignment horizontal="center" vertical="center" wrapText="1"/>
    </xf>
    <xf numFmtId="196" fontId="68" fillId="0" borderId="13" xfId="0" applyNumberFormat="1" applyFont="1" applyBorder="1" applyAlignment="1">
      <alignment horizontal="center" vertical="center"/>
    </xf>
    <xf numFmtId="196" fontId="68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74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4" xfId="0" applyNumberFormat="1" applyFont="1" applyBorder="1" applyAlignment="1">
      <alignment horizontal="center" vertical="center" wrapText="1"/>
    </xf>
    <xf numFmtId="193" fontId="69" fillId="0" borderId="18" xfId="0" applyNumberFormat="1" applyFont="1" applyFill="1" applyBorder="1" applyAlignment="1">
      <alignment horizontal="center" vertical="center" wrapText="1"/>
    </xf>
    <xf numFmtId="193" fontId="68" fillId="0" borderId="18" xfId="0" applyNumberFormat="1" applyFont="1" applyFill="1" applyBorder="1" applyAlignment="1">
      <alignment horizontal="center" vertical="center" wrapText="1"/>
    </xf>
    <xf numFmtId="193" fontId="69" fillId="0" borderId="19" xfId="0" applyNumberFormat="1" applyFont="1" applyFill="1" applyBorder="1" applyAlignment="1">
      <alignment horizontal="center" vertical="center" wrapText="1"/>
    </xf>
    <xf numFmtId="193" fontId="69" fillId="0" borderId="17" xfId="0" applyNumberFormat="1" applyFont="1" applyFill="1" applyBorder="1" applyAlignment="1">
      <alignment horizontal="center" vertical="center" wrapText="1"/>
    </xf>
    <xf numFmtId="193" fontId="69" fillId="0" borderId="10" xfId="0" applyNumberFormat="1" applyFont="1" applyFill="1" applyBorder="1" applyAlignment="1">
      <alignment horizontal="center" vertical="center" wrapText="1"/>
    </xf>
    <xf numFmtId="196" fontId="68" fillId="0" borderId="10" xfId="0" applyNumberFormat="1" applyFont="1" applyBorder="1" applyAlignment="1">
      <alignment horizontal="center" vertical="center"/>
    </xf>
    <xf numFmtId="174" fontId="18" fillId="0" borderId="10" xfId="0" applyNumberFormat="1" applyFont="1" applyBorder="1" applyAlignment="1">
      <alignment horizontal="center" vertical="center"/>
    </xf>
    <xf numFmtId="175" fontId="18" fillId="0" borderId="10" xfId="0" applyNumberFormat="1" applyFont="1" applyBorder="1" applyAlignment="1">
      <alignment horizontal="center"/>
    </xf>
    <xf numFmtId="0" fontId="4" fillId="0" borderId="20" xfId="79" applyFont="1" applyFill="1" applyBorder="1" applyAlignment="1">
      <alignment horizontal="center" vertical="center" wrapText="1"/>
      <protection/>
    </xf>
    <xf numFmtId="0" fontId="4" fillId="0" borderId="12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68" fillId="0" borderId="10" xfId="0" applyNumberFormat="1" applyFont="1" applyBorder="1" applyAlignment="1">
      <alignment horizontal="left" vertical="center"/>
    </xf>
    <xf numFmtId="174" fontId="68" fillId="0" borderId="10" xfId="0" applyNumberFormat="1" applyFont="1" applyBorder="1" applyAlignment="1">
      <alignment horizontal="center" vertical="center" wrapText="1"/>
    </xf>
    <xf numFmtId="0" fontId="68" fillId="0" borderId="15" xfId="0" applyNumberFormat="1" applyFont="1" applyBorder="1" applyAlignment="1">
      <alignment horizontal="center" vertical="center" wrapText="1"/>
    </xf>
    <xf numFmtId="0" fontId="68" fillId="0" borderId="17" xfId="0" applyNumberFormat="1" applyFont="1" applyBorder="1" applyAlignment="1">
      <alignment horizontal="center" vertical="center" wrapText="1"/>
    </xf>
    <xf numFmtId="0" fontId="68" fillId="0" borderId="15" xfId="0" applyNumberFormat="1" applyFont="1" applyFill="1" applyBorder="1" applyAlignment="1">
      <alignment horizontal="center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0" fontId="68" fillId="0" borderId="21" xfId="0" applyNumberFormat="1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2 3" xfId="57"/>
    <cellStyle name="Обычный 2 3" xfId="58"/>
    <cellStyle name="Обычный 2 3 2" xfId="59"/>
    <cellStyle name="Обычный 2 4" xfId="60"/>
    <cellStyle name="Обычный 3" xfId="61"/>
    <cellStyle name="Обычный 3 2" xfId="62"/>
    <cellStyle name="Обычный 3 2 2" xfId="63"/>
    <cellStyle name="Обычный 3 3" xfId="64"/>
    <cellStyle name="Обычный 3 5" xfId="65"/>
    <cellStyle name="Обычный 4" xfId="66"/>
    <cellStyle name="Обычный 4 2" xfId="67"/>
    <cellStyle name="Обычный 4 2 2" xfId="68"/>
    <cellStyle name="Обычный 4 3" xfId="69"/>
    <cellStyle name="Обычный 5" xfId="70"/>
    <cellStyle name="Обычный 5 2" xfId="71"/>
    <cellStyle name="Обычный 5 2 2" xfId="72"/>
    <cellStyle name="Обычный 5 3" xfId="73"/>
    <cellStyle name="Обычный 5 4" xfId="74"/>
    <cellStyle name="Обычный 575 2 3 6 5" xfId="75"/>
    <cellStyle name="Обычный 575 2 3 6 5 2" xfId="76"/>
    <cellStyle name="Обычный 6" xfId="77"/>
    <cellStyle name="Обычный 7" xfId="78"/>
    <cellStyle name="Обычный_Прил 1_Доходы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Финансовый 4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zoomScaleSheetLayoutView="105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" sqref="A4"/>
    </sheetView>
  </sheetViews>
  <sheetFormatPr defaultColWidth="9.125" defaultRowHeight="5.25" customHeight="1"/>
  <cols>
    <col min="1" max="1" width="22.875" style="31" customWidth="1"/>
    <col min="2" max="2" width="92.375" style="31" customWidth="1"/>
    <col min="3" max="3" width="12.50390625" style="61" customWidth="1"/>
    <col min="4" max="4" width="12.625" style="61" customWidth="1"/>
    <col min="5" max="5" width="11.625" style="61" customWidth="1"/>
    <col min="6" max="6" width="11.125" style="32" customWidth="1"/>
    <col min="7" max="7" width="6.875" style="32" customWidth="1"/>
    <col min="8" max="8" width="11.50390625" style="32" customWidth="1"/>
    <col min="9" max="9" width="10.875" style="32" customWidth="1"/>
    <col min="10" max="16384" width="9.125" style="2" customWidth="1"/>
  </cols>
  <sheetData>
    <row r="1" spans="1:9" ht="18.75" customHeight="1">
      <c r="A1" s="120" t="s">
        <v>380</v>
      </c>
      <c r="B1" s="120"/>
      <c r="C1" s="120"/>
      <c r="D1" s="120"/>
      <c r="E1" s="120"/>
      <c r="F1" s="120"/>
      <c r="G1" s="120"/>
      <c r="H1" s="120"/>
      <c r="I1" s="120"/>
    </row>
    <row r="2" spans="1:2" ht="14.25" customHeight="1">
      <c r="A2" s="81" t="s">
        <v>549</v>
      </c>
      <c r="B2" s="21"/>
    </row>
    <row r="3" spans="1:9" s="21" customFormat="1" ht="26.25" customHeight="1">
      <c r="A3" s="16"/>
      <c r="B3" s="16"/>
      <c r="C3" s="121" t="s">
        <v>352</v>
      </c>
      <c r="D3" s="121"/>
      <c r="E3" s="121"/>
      <c r="F3" s="121"/>
      <c r="G3" s="121"/>
      <c r="H3" s="121"/>
      <c r="I3" s="121"/>
    </row>
    <row r="4" spans="1:9" s="21" customFormat="1" ht="104.25" customHeight="1">
      <c r="A4" s="16" t="s">
        <v>5</v>
      </c>
      <c r="B4" s="16" t="s">
        <v>55</v>
      </c>
      <c r="C4" s="33" t="s">
        <v>381</v>
      </c>
      <c r="D4" s="33" t="s">
        <v>382</v>
      </c>
      <c r="E4" s="33" t="s">
        <v>383</v>
      </c>
      <c r="F4" s="118" t="s">
        <v>353</v>
      </c>
      <c r="G4" s="119"/>
      <c r="H4" s="118" t="s">
        <v>354</v>
      </c>
      <c r="I4" s="119"/>
    </row>
    <row r="5" spans="1:9" s="21" customFormat="1" ht="28.5" customHeight="1">
      <c r="A5" s="16"/>
      <c r="B5" s="16"/>
      <c r="C5" s="33" t="s">
        <v>130</v>
      </c>
      <c r="D5" s="33" t="s">
        <v>130</v>
      </c>
      <c r="E5" s="33" t="s">
        <v>130</v>
      </c>
      <c r="F5" s="47" t="s">
        <v>128</v>
      </c>
      <c r="G5" s="16" t="s">
        <v>129</v>
      </c>
      <c r="H5" s="47" t="s">
        <v>128</v>
      </c>
      <c r="I5" s="16" t="s">
        <v>129</v>
      </c>
    </row>
    <row r="6" spans="1:9" s="1" customFormat="1" ht="23.25" customHeight="1">
      <c r="A6" s="4" t="s">
        <v>6</v>
      </c>
      <c r="B6" s="12" t="s">
        <v>7</v>
      </c>
      <c r="C6" s="22">
        <f>C7+C16+C22+C33+C38+C45+C46+C68+C75+C109+C117+C118</f>
        <v>5624053.427889998</v>
      </c>
      <c r="D6" s="22">
        <f>D7+D16+D22+D33+D38+D45+D46+D68+D75+D109+D117+D118</f>
        <v>5624053.427889999</v>
      </c>
      <c r="E6" s="22">
        <f>E7+E16+E22+E33+E38+E45+E46+E68+E75+E109+E117+E118</f>
        <v>5558128.267909998</v>
      </c>
      <c r="F6" s="47">
        <f>E6-C6</f>
        <v>-65925.15998</v>
      </c>
      <c r="G6" s="33">
        <f>E6/C6*100</f>
        <v>98.82779989868031</v>
      </c>
      <c r="H6" s="47">
        <f>E6-D6</f>
        <v>-65925.15998000093</v>
      </c>
      <c r="I6" s="33">
        <f>E6/D6*100</f>
        <v>98.8277998986803</v>
      </c>
    </row>
    <row r="7" spans="1:9" s="1" customFormat="1" ht="21.75" customHeight="1">
      <c r="A7" s="4" t="s">
        <v>8</v>
      </c>
      <c r="B7" s="5" t="s">
        <v>9</v>
      </c>
      <c r="C7" s="22">
        <f>C8</f>
        <v>3957456.9828599994</v>
      </c>
      <c r="D7" s="22">
        <f>D8</f>
        <v>3880561.2252299995</v>
      </c>
      <c r="E7" s="22">
        <f>E8</f>
        <v>3746400</v>
      </c>
      <c r="F7" s="47">
        <f aca="true" t="shared" si="0" ref="F7:F78">E7-C7</f>
        <v>-211056.9828599994</v>
      </c>
      <c r="G7" s="33">
        <f aca="true" t="shared" si="1" ref="G7:G78">E7/C7*100</f>
        <v>94.66685339160726</v>
      </c>
      <c r="H7" s="47">
        <f aca="true" t="shared" si="2" ref="H7:H91">E7-D7</f>
        <v>-134161.22522999952</v>
      </c>
      <c r="I7" s="33">
        <f aca="true" t="shared" si="3" ref="I7:I91">E7/D7*100</f>
        <v>96.54273654136077</v>
      </c>
    </row>
    <row r="8" spans="1:9" ht="21" customHeight="1">
      <c r="A8" s="6" t="s">
        <v>10</v>
      </c>
      <c r="B8" s="7" t="s">
        <v>11</v>
      </c>
      <c r="C8" s="27">
        <f>SUM(C9:C15)</f>
        <v>3957456.9828599994</v>
      </c>
      <c r="D8" s="27">
        <f>SUM(D9:D15)</f>
        <v>3880561.2252299995</v>
      </c>
      <c r="E8" s="27">
        <f>SUM(E9:E15)</f>
        <v>3746400</v>
      </c>
      <c r="F8" s="46">
        <f t="shared" si="0"/>
        <v>-211056.9828599994</v>
      </c>
      <c r="G8" s="34">
        <f t="shared" si="1"/>
        <v>94.66685339160726</v>
      </c>
      <c r="H8" s="46">
        <f t="shared" si="2"/>
        <v>-134161.22522999952</v>
      </c>
      <c r="I8" s="34">
        <f t="shared" si="3"/>
        <v>96.54273654136077</v>
      </c>
    </row>
    <row r="9" spans="1:9" s="14" customFormat="1" ht="45.75" customHeight="1" hidden="1">
      <c r="A9" s="3" t="s">
        <v>343</v>
      </c>
      <c r="B9" s="13" t="s">
        <v>199</v>
      </c>
      <c r="C9" s="15">
        <v>3448402.48286</v>
      </c>
      <c r="D9" s="15">
        <v>3371506.72523</v>
      </c>
      <c r="E9" s="15">
        <v>3250000</v>
      </c>
      <c r="F9" s="45">
        <f t="shared" si="0"/>
        <v>-198402.48285999987</v>
      </c>
      <c r="G9" s="35">
        <f t="shared" si="1"/>
        <v>94.24653926430737</v>
      </c>
      <c r="H9" s="45">
        <f t="shared" si="2"/>
        <v>-121506.72522999998</v>
      </c>
      <c r="I9" s="35">
        <f t="shared" si="3"/>
        <v>96.3960705069716</v>
      </c>
    </row>
    <row r="10" spans="1:9" s="14" customFormat="1" ht="66" customHeight="1" hidden="1">
      <c r="A10" s="3" t="s">
        <v>344</v>
      </c>
      <c r="B10" s="13" t="s">
        <v>200</v>
      </c>
      <c r="C10" s="15">
        <v>9280.1</v>
      </c>
      <c r="D10" s="15">
        <v>9280.1</v>
      </c>
      <c r="E10" s="15">
        <v>4500</v>
      </c>
      <c r="F10" s="45">
        <f t="shared" si="0"/>
        <v>-4780.1</v>
      </c>
      <c r="G10" s="35">
        <f t="shared" si="1"/>
        <v>48.490856779560566</v>
      </c>
      <c r="H10" s="45">
        <f t="shared" si="2"/>
        <v>-4780.1</v>
      </c>
      <c r="I10" s="35">
        <f t="shared" si="3"/>
        <v>48.490856779560566</v>
      </c>
    </row>
    <row r="11" spans="1:9" s="14" customFormat="1" ht="31.5" customHeight="1" hidden="1">
      <c r="A11" s="3" t="s">
        <v>345</v>
      </c>
      <c r="B11" s="13" t="s">
        <v>54</v>
      </c>
      <c r="C11" s="15">
        <v>35264.3</v>
      </c>
      <c r="D11" s="15">
        <v>35264.3</v>
      </c>
      <c r="E11" s="15">
        <v>29500</v>
      </c>
      <c r="F11" s="45">
        <f t="shared" si="0"/>
        <v>-5764.300000000003</v>
      </c>
      <c r="G11" s="35">
        <f t="shared" si="1"/>
        <v>83.65400702693658</v>
      </c>
      <c r="H11" s="45">
        <f t="shared" si="2"/>
        <v>-5764.300000000003</v>
      </c>
      <c r="I11" s="35">
        <f t="shared" si="3"/>
        <v>83.65400702693658</v>
      </c>
    </row>
    <row r="12" spans="1:9" s="14" customFormat="1" ht="54" customHeight="1" hidden="1">
      <c r="A12" s="3" t="s">
        <v>346</v>
      </c>
      <c r="B12" s="13" t="s">
        <v>201</v>
      </c>
      <c r="C12" s="15">
        <v>90051.8</v>
      </c>
      <c r="D12" s="15">
        <v>90051.8</v>
      </c>
      <c r="E12" s="15">
        <v>65300</v>
      </c>
      <c r="F12" s="45">
        <f t="shared" si="0"/>
        <v>-24751.800000000003</v>
      </c>
      <c r="G12" s="35">
        <f t="shared" si="1"/>
        <v>72.51381982370147</v>
      </c>
      <c r="H12" s="45">
        <f t="shared" si="2"/>
        <v>-24751.800000000003</v>
      </c>
      <c r="I12" s="35">
        <f t="shared" si="3"/>
        <v>72.51381982370147</v>
      </c>
    </row>
    <row r="13" spans="1:9" s="14" customFormat="1" ht="30.75" customHeight="1" hidden="1">
      <c r="A13" s="3" t="s">
        <v>347</v>
      </c>
      <c r="B13" s="13" t="s">
        <v>286</v>
      </c>
      <c r="C13" s="15">
        <v>374458.3</v>
      </c>
      <c r="D13" s="15">
        <v>374458.3</v>
      </c>
      <c r="E13" s="15">
        <v>137300</v>
      </c>
      <c r="F13" s="45">
        <f t="shared" si="0"/>
        <v>-237158.3</v>
      </c>
      <c r="G13" s="35">
        <f t="shared" si="1"/>
        <v>36.66629902448417</v>
      </c>
      <c r="H13" s="45">
        <f>E13-D13</f>
        <v>-237158.3</v>
      </c>
      <c r="I13" s="35">
        <f t="shared" si="3"/>
        <v>36.66629902448417</v>
      </c>
    </row>
    <row r="14" spans="1:9" s="14" customFormat="1" ht="30.75" customHeight="1" hidden="1">
      <c r="A14" s="3" t="s">
        <v>355</v>
      </c>
      <c r="B14" s="13" t="s">
        <v>356</v>
      </c>
      <c r="C14" s="15"/>
      <c r="D14" s="15"/>
      <c r="E14" s="15">
        <v>49500</v>
      </c>
      <c r="F14" s="45"/>
      <c r="G14" s="35"/>
      <c r="H14" s="45"/>
      <c r="I14" s="35"/>
    </row>
    <row r="15" spans="1:9" s="14" customFormat="1" ht="30.75" customHeight="1" hidden="1">
      <c r="A15" s="3" t="s">
        <v>357</v>
      </c>
      <c r="B15" s="13" t="s">
        <v>358</v>
      </c>
      <c r="C15" s="15"/>
      <c r="D15" s="15"/>
      <c r="E15" s="15">
        <v>210300</v>
      </c>
      <c r="F15" s="45"/>
      <c r="G15" s="35"/>
      <c r="H15" s="45"/>
      <c r="I15" s="35"/>
    </row>
    <row r="16" spans="1:9" s="1" customFormat="1" ht="29.25" customHeight="1">
      <c r="A16" s="8" t="s">
        <v>49</v>
      </c>
      <c r="B16" s="11" t="s">
        <v>50</v>
      </c>
      <c r="C16" s="22">
        <f>C17</f>
        <v>108676</v>
      </c>
      <c r="D16" s="22">
        <f>D17</f>
        <v>108676</v>
      </c>
      <c r="E16" s="22">
        <f>E17</f>
        <v>108640.98452</v>
      </c>
      <c r="F16" s="47">
        <f t="shared" si="0"/>
        <v>-35.015480000001844</v>
      </c>
      <c r="G16" s="33">
        <f t="shared" si="1"/>
        <v>99.9677799330119</v>
      </c>
      <c r="H16" s="47">
        <f t="shared" si="2"/>
        <v>-35.015480000001844</v>
      </c>
      <c r="I16" s="33">
        <f t="shared" si="3"/>
        <v>99.9677799330119</v>
      </c>
    </row>
    <row r="17" spans="1:9" ht="22.5" customHeight="1">
      <c r="A17" s="6" t="s">
        <v>51</v>
      </c>
      <c r="B17" s="7" t="s">
        <v>52</v>
      </c>
      <c r="C17" s="27">
        <f>SUM(C18:C21)</f>
        <v>108676</v>
      </c>
      <c r="D17" s="27">
        <f>SUM(D18:D21)</f>
        <v>108676</v>
      </c>
      <c r="E17" s="27">
        <f>SUM(E18:E21)</f>
        <v>108640.98452</v>
      </c>
      <c r="F17" s="46">
        <f t="shared" si="0"/>
        <v>-35.015480000001844</v>
      </c>
      <c r="G17" s="34">
        <f t="shared" si="1"/>
        <v>99.9677799330119</v>
      </c>
      <c r="H17" s="46">
        <f t="shared" si="2"/>
        <v>-35.015480000001844</v>
      </c>
      <c r="I17" s="34">
        <f t="shared" si="3"/>
        <v>99.9677799330119</v>
      </c>
    </row>
    <row r="18" spans="1:9" s="14" customFormat="1" ht="68.25" customHeight="1" hidden="1">
      <c r="A18" s="3" t="s">
        <v>193</v>
      </c>
      <c r="B18" s="13" t="s">
        <v>202</v>
      </c>
      <c r="C18" s="15">
        <v>52403</v>
      </c>
      <c r="D18" s="15">
        <v>52403</v>
      </c>
      <c r="E18" s="15">
        <v>56504.27599</v>
      </c>
      <c r="F18" s="45">
        <f t="shared" si="0"/>
        <v>4101.275990000002</v>
      </c>
      <c r="G18" s="35">
        <f t="shared" si="1"/>
        <v>107.8264144991699</v>
      </c>
      <c r="H18" s="45">
        <f t="shared" si="2"/>
        <v>4101.275990000002</v>
      </c>
      <c r="I18" s="35">
        <f t="shared" si="3"/>
        <v>107.8264144991699</v>
      </c>
    </row>
    <row r="19" spans="1:9" s="14" customFormat="1" ht="78" customHeight="1" hidden="1">
      <c r="A19" s="3" t="s">
        <v>194</v>
      </c>
      <c r="B19" s="13" t="s">
        <v>203</v>
      </c>
      <c r="C19" s="15">
        <v>300</v>
      </c>
      <c r="D19" s="15">
        <v>300</v>
      </c>
      <c r="E19" s="15">
        <v>281.37102</v>
      </c>
      <c r="F19" s="45">
        <f t="shared" si="0"/>
        <v>-18.628980000000013</v>
      </c>
      <c r="G19" s="35">
        <f t="shared" si="1"/>
        <v>93.79034</v>
      </c>
      <c r="H19" s="45">
        <f t="shared" si="2"/>
        <v>-18.628980000000013</v>
      </c>
      <c r="I19" s="35">
        <f t="shared" si="3"/>
        <v>93.79034</v>
      </c>
    </row>
    <row r="20" spans="1:9" s="14" customFormat="1" ht="69.75" customHeight="1" hidden="1">
      <c r="A20" s="3" t="s">
        <v>195</v>
      </c>
      <c r="B20" s="13" t="s">
        <v>204</v>
      </c>
      <c r="C20" s="15">
        <v>62105</v>
      </c>
      <c r="D20" s="15">
        <v>62105</v>
      </c>
      <c r="E20" s="15">
        <v>58653.99192</v>
      </c>
      <c r="F20" s="45">
        <f t="shared" si="0"/>
        <v>-3451.0080799999996</v>
      </c>
      <c r="G20" s="35">
        <f t="shared" si="1"/>
        <v>94.44326852910395</v>
      </c>
      <c r="H20" s="45">
        <f t="shared" si="2"/>
        <v>-3451.0080799999996</v>
      </c>
      <c r="I20" s="35">
        <f t="shared" si="3"/>
        <v>94.44326852910395</v>
      </c>
    </row>
    <row r="21" spans="1:9" s="14" customFormat="1" ht="65.25" customHeight="1" hidden="1">
      <c r="A21" s="3" t="s">
        <v>196</v>
      </c>
      <c r="B21" s="13" t="s">
        <v>205</v>
      </c>
      <c r="C21" s="15">
        <v>-6132</v>
      </c>
      <c r="D21" s="15">
        <v>-6132</v>
      </c>
      <c r="E21" s="15">
        <v>-6798.65441</v>
      </c>
      <c r="F21" s="45">
        <f t="shared" si="0"/>
        <v>-666.6544100000001</v>
      </c>
      <c r="G21" s="35">
        <f t="shared" si="1"/>
        <v>110.87172879973907</v>
      </c>
      <c r="H21" s="45">
        <f t="shared" si="2"/>
        <v>-666.6544100000001</v>
      </c>
      <c r="I21" s="35">
        <f t="shared" si="3"/>
        <v>110.87172879973907</v>
      </c>
    </row>
    <row r="22" spans="1:9" s="1" customFormat="1" ht="20.25" customHeight="1">
      <c r="A22" s="4" t="s">
        <v>12</v>
      </c>
      <c r="B22" s="5" t="s">
        <v>13</v>
      </c>
      <c r="C22" s="22">
        <f>C23+C29+C30+C31+C32</f>
        <v>386036</v>
      </c>
      <c r="D22" s="22">
        <f>D23+D29+D30+D31+D32</f>
        <v>386036</v>
      </c>
      <c r="E22" s="22">
        <f>E23+E29+E30+E31+E32</f>
        <v>319676.28786000004</v>
      </c>
      <c r="F22" s="47">
        <f t="shared" si="0"/>
        <v>-66359.71213999996</v>
      </c>
      <c r="G22" s="33">
        <f t="shared" si="1"/>
        <v>82.80996794599469</v>
      </c>
      <c r="H22" s="47">
        <f t="shared" si="2"/>
        <v>-66359.71213999996</v>
      </c>
      <c r="I22" s="33">
        <f t="shared" si="3"/>
        <v>82.80996794599469</v>
      </c>
    </row>
    <row r="23" spans="1:9" ht="22.5" customHeight="1">
      <c r="A23" s="6" t="s">
        <v>14</v>
      </c>
      <c r="B23" s="7" t="s">
        <v>15</v>
      </c>
      <c r="C23" s="27">
        <f>SUM(C24:C28)</f>
        <v>330662</v>
      </c>
      <c r="D23" s="27">
        <f>SUM(D24:D28)</f>
        <v>330662</v>
      </c>
      <c r="E23" s="27">
        <f>SUM(E24:E28)</f>
        <v>289950</v>
      </c>
      <c r="F23" s="46">
        <f t="shared" si="0"/>
        <v>-40712</v>
      </c>
      <c r="G23" s="34">
        <f t="shared" si="1"/>
        <v>87.68772946392389</v>
      </c>
      <c r="H23" s="46">
        <f t="shared" si="2"/>
        <v>-40712</v>
      </c>
      <c r="I23" s="34">
        <f t="shared" si="3"/>
        <v>87.68772946392389</v>
      </c>
    </row>
    <row r="24" spans="1:9" s="14" customFormat="1" ht="30.75" customHeight="1" hidden="1">
      <c r="A24" s="3" t="s">
        <v>348</v>
      </c>
      <c r="B24" s="13" t="s">
        <v>197</v>
      </c>
      <c r="C24" s="15">
        <v>254610</v>
      </c>
      <c r="D24" s="15">
        <v>254610</v>
      </c>
      <c r="E24" s="15">
        <v>231450</v>
      </c>
      <c r="F24" s="45">
        <f t="shared" si="0"/>
        <v>-23160</v>
      </c>
      <c r="G24" s="35">
        <f t="shared" si="1"/>
        <v>90.90373512430776</v>
      </c>
      <c r="H24" s="45">
        <f t="shared" si="2"/>
        <v>-23160</v>
      </c>
      <c r="I24" s="35">
        <f t="shared" si="3"/>
        <v>90.90373512430776</v>
      </c>
    </row>
    <row r="25" spans="1:9" s="14" customFormat="1" ht="30.75" customHeight="1" hidden="1">
      <c r="A25" s="3" t="s">
        <v>206</v>
      </c>
      <c r="B25" s="13" t="s">
        <v>208</v>
      </c>
      <c r="C25" s="15"/>
      <c r="D25" s="15"/>
      <c r="E25" s="15"/>
      <c r="F25" s="45">
        <f t="shared" si="0"/>
        <v>0</v>
      </c>
      <c r="G25" s="35" t="e">
        <f t="shared" si="1"/>
        <v>#DIV/0!</v>
      </c>
      <c r="H25" s="45">
        <f t="shared" si="2"/>
        <v>0</v>
      </c>
      <c r="I25" s="35" t="e">
        <f t="shared" si="3"/>
        <v>#DIV/0!</v>
      </c>
    </row>
    <row r="26" spans="1:9" s="14" customFormat="1" ht="43.5" customHeight="1" hidden="1">
      <c r="A26" s="3" t="s">
        <v>349</v>
      </c>
      <c r="B26" s="13" t="s">
        <v>198</v>
      </c>
      <c r="C26" s="15">
        <v>76052</v>
      </c>
      <c r="D26" s="15">
        <v>76052</v>
      </c>
      <c r="E26" s="15">
        <v>58500</v>
      </c>
      <c r="F26" s="45">
        <f t="shared" si="0"/>
        <v>-17552</v>
      </c>
      <c r="G26" s="35">
        <f t="shared" si="1"/>
        <v>76.92105401567349</v>
      </c>
      <c r="H26" s="45">
        <f t="shared" si="2"/>
        <v>-17552</v>
      </c>
      <c r="I26" s="35">
        <f t="shared" si="3"/>
        <v>76.92105401567349</v>
      </c>
    </row>
    <row r="27" spans="1:9" s="14" customFormat="1" ht="41.25" customHeight="1" hidden="1">
      <c r="A27" s="3" t="s">
        <v>207</v>
      </c>
      <c r="B27" s="13" t="s">
        <v>209</v>
      </c>
      <c r="C27" s="15"/>
      <c r="D27" s="15"/>
      <c r="E27" s="15"/>
      <c r="F27" s="45">
        <f t="shared" si="0"/>
        <v>0</v>
      </c>
      <c r="G27" s="35" t="e">
        <f t="shared" si="1"/>
        <v>#DIV/0!</v>
      </c>
      <c r="H27" s="45">
        <f t="shared" si="2"/>
        <v>0</v>
      </c>
      <c r="I27" s="35" t="e">
        <f t="shared" si="3"/>
        <v>#DIV/0!</v>
      </c>
    </row>
    <row r="28" spans="1:9" s="14" customFormat="1" ht="30.75" customHeight="1" hidden="1">
      <c r="A28" s="3" t="s">
        <v>211</v>
      </c>
      <c r="B28" s="13" t="s">
        <v>210</v>
      </c>
      <c r="C28" s="15"/>
      <c r="D28" s="15"/>
      <c r="E28" s="15"/>
      <c r="F28" s="45">
        <f t="shared" si="0"/>
        <v>0</v>
      </c>
      <c r="G28" s="35" t="e">
        <f t="shared" si="1"/>
        <v>#DIV/0!</v>
      </c>
      <c r="H28" s="45">
        <f t="shared" si="2"/>
        <v>0</v>
      </c>
      <c r="I28" s="35" t="e">
        <f t="shared" si="3"/>
        <v>#DIV/0!</v>
      </c>
    </row>
    <row r="29" spans="1:9" ht="22.5" customHeight="1">
      <c r="A29" s="6" t="s">
        <v>16</v>
      </c>
      <c r="B29" s="7" t="s">
        <v>17</v>
      </c>
      <c r="C29" s="27"/>
      <c r="D29" s="27"/>
      <c r="E29" s="27">
        <v>-401.64654</v>
      </c>
      <c r="F29" s="46">
        <f t="shared" si="0"/>
        <v>-401.64654</v>
      </c>
      <c r="G29" s="34"/>
      <c r="H29" s="46">
        <f t="shared" si="2"/>
        <v>-401.64654</v>
      </c>
      <c r="I29" s="34"/>
    </row>
    <row r="30" spans="1:9" ht="22.5" customHeight="1">
      <c r="A30" s="6" t="s">
        <v>18</v>
      </c>
      <c r="B30" s="7" t="s">
        <v>19</v>
      </c>
      <c r="C30" s="27"/>
      <c r="D30" s="27"/>
      <c r="E30" s="27">
        <v>827.9344</v>
      </c>
      <c r="F30" s="46">
        <f t="shared" si="0"/>
        <v>827.9344</v>
      </c>
      <c r="G30" s="34"/>
      <c r="H30" s="46">
        <f t="shared" si="2"/>
        <v>827.9344</v>
      </c>
      <c r="I30" s="34"/>
    </row>
    <row r="31" spans="1:9" ht="22.5" customHeight="1">
      <c r="A31" s="6" t="s">
        <v>20</v>
      </c>
      <c r="B31" s="7" t="s">
        <v>21</v>
      </c>
      <c r="C31" s="27">
        <v>55290</v>
      </c>
      <c r="D31" s="27">
        <v>55290</v>
      </c>
      <c r="E31" s="27">
        <v>28000</v>
      </c>
      <c r="F31" s="46">
        <f t="shared" si="0"/>
        <v>-27290</v>
      </c>
      <c r="G31" s="34">
        <f t="shared" si="1"/>
        <v>50.642069090251404</v>
      </c>
      <c r="H31" s="46">
        <f t="shared" si="2"/>
        <v>-27290</v>
      </c>
      <c r="I31" s="34">
        <f t="shared" si="3"/>
        <v>50.642069090251404</v>
      </c>
    </row>
    <row r="32" spans="1:9" ht="30.75" customHeight="1">
      <c r="A32" s="6" t="s">
        <v>325</v>
      </c>
      <c r="B32" s="7" t="s">
        <v>324</v>
      </c>
      <c r="C32" s="27">
        <v>84</v>
      </c>
      <c r="D32" s="27">
        <v>84</v>
      </c>
      <c r="E32" s="27">
        <v>1300</v>
      </c>
      <c r="F32" s="46">
        <f t="shared" si="0"/>
        <v>1216</v>
      </c>
      <c r="G32" s="34">
        <f t="shared" si="1"/>
        <v>1547.6190476190477</v>
      </c>
      <c r="H32" s="46">
        <f>E32-D32</f>
        <v>1216</v>
      </c>
      <c r="I32" s="34">
        <f>E32/D32*100</f>
        <v>1547.6190476190477</v>
      </c>
    </row>
    <row r="33" spans="1:9" s="1" customFormat="1" ht="22.5" customHeight="1">
      <c r="A33" s="4" t="s">
        <v>61</v>
      </c>
      <c r="B33" s="5" t="s">
        <v>62</v>
      </c>
      <c r="C33" s="22">
        <f>SUM(C34:C35)</f>
        <v>683481.6</v>
      </c>
      <c r="D33" s="22">
        <f>SUM(D34:D35)</f>
        <v>564085.8999999999</v>
      </c>
      <c r="E33" s="22">
        <f>SUM(E34:E35)</f>
        <v>682998.6</v>
      </c>
      <c r="F33" s="47">
        <f t="shared" si="0"/>
        <v>-483</v>
      </c>
      <c r="G33" s="33">
        <f t="shared" si="1"/>
        <v>99.92933240631497</v>
      </c>
      <c r="H33" s="47">
        <f t="shared" si="2"/>
        <v>118912.70000000007</v>
      </c>
      <c r="I33" s="33">
        <f t="shared" si="3"/>
        <v>121.0806013764925</v>
      </c>
    </row>
    <row r="34" spans="1:9" ht="21" customHeight="1">
      <c r="A34" s="6" t="s">
        <v>63</v>
      </c>
      <c r="B34" s="7" t="s">
        <v>64</v>
      </c>
      <c r="C34" s="27">
        <v>103140</v>
      </c>
      <c r="D34" s="27">
        <v>103140</v>
      </c>
      <c r="E34" s="27">
        <v>108140.4</v>
      </c>
      <c r="F34" s="46">
        <f t="shared" si="0"/>
        <v>5000.399999999994</v>
      </c>
      <c r="G34" s="34">
        <f t="shared" si="1"/>
        <v>104.848167539267</v>
      </c>
      <c r="H34" s="46">
        <f t="shared" si="2"/>
        <v>5000.399999999994</v>
      </c>
      <c r="I34" s="34">
        <f t="shared" si="3"/>
        <v>104.848167539267</v>
      </c>
    </row>
    <row r="35" spans="1:9" ht="21" customHeight="1">
      <c r="A35" s="6" t="s">
        <v>65</v>
      </c>
      <c r="B35" s="7" t="s">
        <v>66</v>
      </c>
      <c r="C35" s="27">
        <f>C36+C37</f>
        <v>580341.6</v>
      </c>
      <c r="D35" s="27">
        <f>D36+D37</f>
        <v>460945.89999999997</v>
      </c>
      <c r="E35" s="27">
        <f>E36+E37</f>
        <v>574858.2</v>
      </c>
      <c r="F35" s="46">
        <f t="shared" si="0"/>
        <v>-5483.400000000023</v>
      </c>
      <c r="G35" s="34">
        <f t="shared" si="1"/>
        <v>99.05514269526775</v>
      </c>
      <c r="H35" s="46">
        <f t="shared" si="2"/>
        <v>113912.29999999999</v>
      </c>
      <c r="I35" s="34">
        <f t="shared" si="3"/>
        <v>124.7127265911249</v>
      </c>
    </row>
    <row r="36" spans="1:9" s="14" customFormat="1" ht="18.75" customHeight="1">
      <c r="A36" s="3" t="s">
        <v>350</v>
      </c>
      <c r="B36" s="13" t="s">
        <v>170</v>
      </c>
      <c r="C36" s="15">
        <v>407051.1</v>
      </c>
      <c r="D36" s="15">
        <v>288001.1</v>
      </c>
      <c r="E36" s="15">
        <v>390000</v>
      </c>
      <c r="F36" s="45">
        <f t="shared" si="0"/>
        <v>-17051.099999999977</v>
      </c>
      <c r="G36" s="35">
        <f t="shared" si="1"/>
        <v>95.81106647298093</v>
      </c>
      <c r="H36" s="45">
        <f t="shared" si="2"/>
        <v>101998.90000000002</v>
      </c>
      <c r="I36" s="35">
        <f t="shared" si="3"/>
        <v>135.41614945220698</v>
      </c>
    </row>
    <row r="37" spans="1:9" s="14" customFormat="1" ht="18.75" customHeight="1">
      <c r="A37" s="3" t="s">
        <v>351</v>
      </c>
      <c r="B37" s="13" t="s">
        <v>171</v>
      </c>
      <c r="C37" s="15">
        <v>173290.5</v>
      </c>
      <c r="D37" s="15">
        <v>172944.8</v>
      </c>
      <c r="E37" s="15">
        <v>184858.2</v>
      </c>
      <c r="F37" s="45">
        <f t="shared" si="0"/>
        <v>11567.700000000012</v>
      </c>
      <c r="G37" s="35">
        <f t="shared" si="1"/>
        <v>106.67532265184762</v>
      </c>
      <c r="H37" s="45">
        <f t="shared" si="2"/>
        <v>11913.400000000023</v>
      </c>
      <c r="I37" s="35">
        <f t="shared" si="3"/>
        <v>106.8885563486153</v>
      </c>
    </row>
    <row r="38" spans="1:9" s="1" customFormat="1" ht="21" customHeight="1">
      <c r="A38" s="4" t="s">
        <v>22</v>
      </c>
      <c r="B38" s="5" t="s">
        <v>23</v>
      </c>
      <c r="C38" s="22">
        <f>C39+C43+C44</f>
        <v>20135</v>
      </c>
      <c r="D38" s="22">
        <f>D39+D43+D44</f>
        <v>20135</v>
      </c>
      <c r="E38" s="22">
        <f>E39+E43+E44</f>
        <v>18952.02741</v>
      </c>
      <c r="F38" s="47">
        <f t="shared" si="0"/>
        <v>-1182.9725900000012</v>
      </c>
      <c r="G38" s="33">
        <f t="shared" si="1"/>
        <v>94.12479468587037</v>
      </c>
      <c r="H38" s="47">
        <f t="shared" si="2"/>
        <v>-1182.9725900000012</v>
      </c>
      <c r="I38" s="33">
        <f t="shared" si="3"/>
        <v>94.12479468587037</v>
      </c>
    </row>
    <row r="39" spans="1:9" ht="30.75" customHeight="1">
      <c r="A39" s="6" t="s">
        <v>24</v>
      </c>
      <c r="B39" s="7" t="s">
        <v>53</v>
      </c>
      <c r="C39" s="27">
        <f>SUM(C40:C42)</f>
        <v>20135</v>
      </c>
      <c r="D39" s="27">
        <f>SUM(D40:D42)</f>
        <v>20135</v>
      </c>
      <c r="E39" s="27">
        <f>SUM(E40:E42)</f>
        <v>18772.02741</v>
      </c>
      <c r="F39" s="46">
        <f t="shared" si="0"/>
        <v>-1362.9725900000012</v>
      </c>
      <c r="G39" s="34">
        <f t="shared" si="1"/>
        <v>93.23082895455673</v>
      </c>
      <c r="H39" s="46">
        <f t="shared" si="2"/>
        <v>-1362.9725900000012</v>
      </c>
      <c r="I39" s="34">
        <f t="shared" si="3"/>
        <v>93.23082895455673</v>
      </c>
    </row>
    <row r="40" spans="1:9" s="14" customFormat="1" ht="43.5" customHeight="1" hidden="1">
      <c r="A40" s="3" t="s">
        <v>307</v>
      </c>
      <c r="B40" s="13" t="s">
        <v>310</v>
      </c>
      <c r="C40" s="15">
        <v>20135</v>
      </c>
      <c r="D40" s="15">
        <v>20135</v>
      </c>
      <c r="E40" s="15">
        <v>18700</v>
      </c>
      <c r="F40" s="45">
        <f t="shared" si="0"/>
        <v>-1435</v>
      </c>
      <c r="G40" s="35">
        <f t="shared" si="1"/>
        <v>92.87310653091632</v>
      </c>
      <c r="H40" s="45">
        <f t="shared" si="2"/>
        <v>-1435</v>
      </c>
      <c r="I40" s="35">
        <f t="shared" si="3"/>
        <v>92.87310653091632</v>
      </c>
    </row>
    <row r="41" spans="1:9" s="14" customFormat="1" ht="43.5" customHeight="1" hidden="1">
      <c r="A41" s="3" t="s">
        <v>308</v>
      </c>
      <c r="B41" s="13" t="s">
        <v>311</v>
      </c>
      <c r="C41" s="15"/>
      <c r="D41" s="15"/>
      <c r="E41" s="15">
        <v>72.02741</v>
      </c>
      <c r="F41" s="45">
        <f t="shared" si="0"/>
        <v>72.02741</v>
      </c>
      <c r="G41" s="35" t="e">
        <f t="shared" si="1"/>
        <v>#DIV/0!</v>
      </c>
      <c r="H41" s="45">
        <f t="shared" si="2"/>
        <v>72.02741</v>
      </c>
      <c r="I41" s="35" t="e">
        <f t="shared" si="3"/>
        <v>#DIV/0!</v>
      </c>
    </row>
    <row r="42" spans="1:9" s="14" customFormat="1" ht="30.75" customHeight="1" hidden="1">
      <c r="A42" s="3" t="s">
        <v>309</v>
      </c>
      <c r="B42" s="13" t="s">
        <v>312</v>
      </c>
      <c r="C42" s="15"/>
      <c r="D42" s="15"/>
      <c r="E42" s="15"/>
      <c r="F42" s="45">
        <f t="shared" si="0"/>
        <v>0</v>
      </c>
      <c r="G42" s="35" t="e">
        <f t="shared" si="1"/>
        <v>#DIV/0!</v>
      </c>
      <c r="H42" s="45">
        <f t="shared" si="2"/>
        <v>0</v>
      </c>
      <c r="I42" s="35" t="e">
        <f t="shared" si="3"/>
        <v>#DIV/0!</v>
      </c>
    </row>
    <row r="43" spans="1:9" ht="21.75" customHeight="1">
      <c r="A43" s="6" t="s">
        <v>375</v>
      </c>
      <c r="B43" s="7" t="s">
        <v>25</v>
      </c>
      <c r="C43" s="27"/>
      <c r="D43" s="27"/>
      <c r="E43" s="27">
        <v>180</v>
      </c>
      <c r="F43" s="46">
        <f t="shared" si="0"/>
        <v>180</v>
      </c>
      <c r="G43" s="34"/>
      <c r="H43" s="46">
        <f t="shared" si="2"/>
        <v>180</v>
      </c>
      <c r="I43" s="34"/>
    </row>
    <row r="44" spans="1:9" ht="56.25" customHeight="1" hidden="1">
      <c r="A44" s="6" t="s">
        <v>376</v>
      </c>
      <c r="B44" s="7" t="s">
        <v>212</v>
      </c>
      <c r="C44" s="27"/>
      <c r="D44" s="27"/>
      <c r="E44" s="27"/>
      <c r="F44" s="46">
        <f t="shared" si="0"/>
        <v>0</v>
      </c>
      <c r="G44" s="34" t="e">
        <f t="shared" si="1"/>
        <v>#DIV/0!</v>
      </c>
      <c r="H44" s="46">
        <f t="shared" si="2"/>
        <v>0</v>
      </c>
      <c r="I44" s="34" t="e">
        <f t="shared" si="3"/>
        <v>#DIV/0!</v>
      </c>
    </row>
    <row r="45" spans="1:9" s="1" customFormat="1" ht="28.5" customHeight="1">
      <c r="A45" s="4" t="s">
        <v>26</v>
      </c>
      <c r="B45" s="5" t="s">
        <v>27</v>
      </c>
      <c r="C45" s="22"/>
      <c r="D45" s="22"/>
      <c r="E45" s="22">
        <v>-2.95739</v>
      </c>
      <c r="F45" s="47">
        <f t="shared" si="0"/>
        <v>-2.95739</v>
      </c>
      <c r="G45" s="33"/>
      <c r="H45" s="47">
        <f t="shared" si="2"/>
        <v>-2.95739</v>
      </c>
      <c r="I45" s="33"/>
    </row>
    <row r="46" spans="1:9" s="1" customFormat="1" ht="28.5" customHeight="1">
      <c r="A46" s="4" t="s">
        <v>28</v>
      </c>
      <c r="B46" s="5" t="s">
        <v>29</v>
      </c>
      <c r="C46" s="22">
        <f>C47+C48+C60+C61+C65</f>
        <v>171736.61489</v>
      </c>
      <c r="D46" s="22">
        <f>D47+D48+D60+D61+D65</f>
        <v>171736.61489</v>
      </c>
      <c r="E46" s="22">
        <f>E47+E48+E60+E61+E65</f>
        <v>189513.7204</v>
      </c>
      <c r="F46" s="47">
        <f t="shared" si="0"/>
        <v>17777.105509999994</v>
      </c>
      <c r="G46" s="33">
        <f t="shared" si="1"/>
        <v>110.3513776147192</v>
      </c>
      <c r="H46" s="47">
        <f t="shared" si="2"/>
        <v>17777.105509999994</v>
      </c>
      <c r="I46" s="33">
        <f t="shared" si="3"/>
        <v>110.3513776147192</v>
      </c>
    </row>
    <row r="47" spans="1:9" ht="21" customHeight="1" hidden="1">
      <c r="A47" s="6" t="s">
        <v>30</v>
      </c>
      <c r="B47" s="7" t="s">
        <v>31</v>
      </c>
      <c r="C47" s="27">
        <v>0</v>
      </c>
      <c r="D47" s="27">
        <v>0</v>
      </c>
      <c r="E47" s="27">
        <v>0</v>
      </c>
      <c r="F47" s="46">
        <f t="shared" si="0"/>
        <v>0</v>
      </c>
      <c r="G47" s="34" t="e">
        <f t="shared" si="1"/>
        <v>#DIV/0!</v>
      </c>
      <c r="H47" s="46">
        <f t="shared" si="2"/>
        <v>0</v>
      </c>
      <c r="I47" s="34" t="e">
        <f t="shared" si="3"/>
        <v>#DIV/0!</v>
      </c>
    </row>
    <row r="48" spans="1:9" ht="41.25" customHeight="1">
      <c r="A48" s="6" t="s">
        <v>32</v>
      </c>
      <c r="B48" s="17" t="s">
        <v>4</v>
      </c>
      <c r="C48" s="27">
        <f>C49+C50+C53+C58+C59</f>
        <v>138291.9</v>
      </c>
      <c r="D48" s="27">
        <f>D49+D50+D53+D58+D59</f>
        <v>138291.9</v>
      </c>
      <c r="E48" s="27">
        <f>E49+E50+E53+E58+E59</f>
        <v>154146.76587</v>
      </c>
      <c r="F48" s="46">
        <f t="shared" si="0"/>
        <v>15854.865870000009</v>
      </c>
      <c r="G48" s="34">
        <f t="shared" si="1"/>
        <v>111.46478273130964</v>
      </c>
      <c r="H48" s="46">
        <f t="shared" si="2"/>
        <v>15854.865870000009</v>
      </c>
      <c r="I48" s="34">
        <f t="shared" si="3"/>
        <v>111.46478273130964</v>
      </c>
    </row>
    <row r="49" spans="1:9" ht="41.25" customHeight="1">
      <c r="A49" s="6" t="s">
        <v>67</v>
      </c>
      <c r="B49" s="19" t="s">
        <v>68</v>
      </c>
      <c r="C49" s="27">
        <v>126805.3</v>
      </c>
      <c r="D49" s="27">
        <v>126805.3</v>
      </c>
      <c r="E49" s="27">
        <v>141500</v>
      </c>
      <c r="F49" s="46">
        <f t="shared" si="0"/>
        <v>14694.699999999997</v>
      </c>
      <c r="G49" s="34">
        <f t="shared" si="1"/>
        <v>111.58839575317437</v>
      </c>
      <c r="H49" s="46">
        <f t="shared" si="2"/>
        <v>14694.699999999997</v>
      </c>
      <c r="I49" s="34">
        <f t="shared" si="3"/>
        <v>111.58839575317437</v>
      </c>
    </row>
    <row r="50" spans="1:9" ht="41.25" customHeight="1">
      <c r="A50" s="6" t="s">
        <v>359</v>
      </c>
      <c r="B50" s="19" t="s">
        <v>69</v>
      </c>
      <c r="C50" s="27">
        <v>6384</v>
      </c>
      <c r="D50" s="27">
        <f>SUM(D51:D52)</f>
        <v>6384</v>
      </c>
      <c r="E50" s="27">
        <f>SUM(E51:E52)</f>
        <v>7879.509480000001</v>
      </c>
      <c r="F50" s="46">
        <f t="shared" si="0"/>
        <v>1495.5094800000006</v>
      </c>
      <c r="G50" s="34">
        <f t="shared" si="1"/>
        <v>123.42590037593986</v>
      </c>
      <c r="H50" s="46">
        <f t="shared" si="2"/>
        <v>1495.5094800000006</v>
      </c>
      <c r="I50" s="34">
        <f t="shared" si="3"/>
        <v>123.42590037593986</v>
      </c>
    </row>
    <row r="51" spans="1:9" s="14" customFormat="1" ht="41.25" customHeight="1" hidden="1">
      <c r="A51" s="3" t="s">
        <v>378</v>
      </c>
      <c r="B51" s="36" t="s">
        <v>69</v>
      </c>
      <c r="C51" s="15"/>
      <c r="D51" s="15">
        <v>6384</v>
      </c>
      <c r="E51" s="15">
        <v>7719.3</v>
      </c>
      <c r="F51" s="45"/>
      <c r="G51" s="35"/>
      <c r="H51" s="45"/>
      <c r="I51" s="35"/>
    </row>
    <row r="52" spans="1:9" s="14" customFormat="1" ht="41.25" customHeight="1" hidden="1">
      <c r="A52" s="3" t="s">
        <v>379</v>
      </c>
      <c r="B52" s="36" t="s">
        <v>377</v>
      </c>
      <c r="C52" s="15"/>
      <c r="D52" s="15"/>
      <c r="E52" s="15">
        <v>160.20948</v>
      </c>
      <c r="F52" s="45"/>
      <c r="G52" s="35"/>
      <c r="H52" s="45"/>
      <c r="I52" s="35"/>
    </row>
    <row r="53" spans="1:9" ht="29.25" customHeight="1">
      <c r="A53" s="6" t="s">
        <v>71</v>
      </c>
      <c r="B53" s="19" t="s">
        <v>70</v>
      </c>
      <c r="C53" s="27">
        <f>SUM(C54:C57)</f>
        <v>1790.7</v>
      </c>
      <c r="D53" s="27">
        <f>SUM(D54:D57)</f>
        <v>1790.7</v>
      </c>
      <c r="E53" s="27">
        <f>SUM(E54:E57)</f>
        <v>1784.39491</v>
      </c>
      <c r="F53" s="46">
        <f t="shared" si="0"/>
        <v>-6.305090000000064</v>
      </c>
      <c r="G53" s="34">
        <f t="shared" si="1"/>
        <v>99.64789802870385</v>
      </c>
      <c r="H53" s="46">
        <f t="shared" si="2"/>
        <v>-6.305090000000064</v>
      </c>
      <c r="I53" s="34">
        <f t="shared" si="3"/>
        <v>99.64789802870385</v>
      </c>
    </row>
    <row r="54" spans="1:9" s="14" customFormat="1" ht="42.75" customHeight="1" hidden="1">
      <c r="A54" s="3" t="s">
        <v>71</v>
      </c>
      <c r="B54" s="36" t="s">
        <v>70</v>
      </c>
      <c r="C54" s="15">
        <v>1790.7</v>
      </c>
      <c r="D54" s="15">
        <v>1790.7</v>
      </c>
      <c r="E54" s="15">
        <v>0</v>
      </c>
      <c r="F54" s="45"/>
      <c r="G54" s="35"/>
      <c r="H54" s="45"/>
      <c r="I54" s="35"/>
    </row>
    <row r="55" spans="1:9" s="14" customFormat="1" ht="42.75" customHeight="1" hidden="1">
      <c r="A55" s="3" t="s">
        <v>360</v>
      </c>
      <c r="B55" s="36" t="s">
        <v>70</v>
      </c>
      <c r="C55" s="15"/>
      <c r="D55" s="15"/>
      <c r="E55" s="15">
        <v>1274.40653</v>
      </c>
      <c r="F55" s="45"/>
      <c r="G55" s="35"/>
      <c r="H55" s="45"/>
      <c r="I55" s="35"/>
    </row>
    <row r="56" spans="1:9" s="14" customFormat="1" ht="42.75" customHeight="1" hidden="1">
      <c r="A56" s="3" t="s">
        <v>361</v>
      </c>
      <c r="B56" s="36" t="s">
        <v>70</v>
      </c>
      <c r="C56" s="15"/>
      <c r="D56" s="15"/>
      <c r="E56" s="15">
        <v>509.98838</v>
      </c>
      <c r="F56" s="45"/>
      <c r="G56" s="35"/>
      <c r="H56" s="45"/>
      <c r="I56" s="35"/>
    </row>
    <row r="57" spans="1:9" s="14" customFormat="1" ht="42.75" customHeight="1" hidden="1">
      <c r="A57" s="3" t="s">
        <v>362</v>
      </c>
      <c r="B57" s="36" t="s">
        <v>70</v>
      </c>
      <c r="C57" s="15"/>
      <c r="D57" s="15"/>
      <c r="E57" s="15">
        <v>0</v>
      </c>
      <c r="F57" s="45"/>
      <c r="G57" s="35"/>
      <c r="H57" s="45"/>
      <c r="I57" s="35"/>
    </row>
    <row r="58" spans="1:9" ht="21.75" customHeight="1">
      <c r="A58" s="9" t="s">
        <v>72</v>
      </c>
      <c r="B58" s="19" t="s">
        <v>73</v>
      </c>
      <c r="C58" s="27">
        <v>3311.9</v>
      </c>
      <c r="D58" s="27">
        <v>3311.9</v>
      </c>
      <c r="E58" s="27">
        <v>2942.78934</v>
      </c>
      <c r="F58" s="46">
        <f t="shared" si="0"/>
        <v>-369.1106600000003</v>
      </c>
      <c r="G58" s="34">
        <f t="shared" si="1"/>
        <v>88.85501796551829</v>
      </c>
      <c r="H58" s="46">
        <f t="shared" si="2"/>
        <v>-369.1106600000003</v>
      </c>
      <c r="I58" s="34">
        <f t="shared" si="3"/>
        <v>88.85501796551829</v>
      </c>
    </row>
    <row r="59" spans="1:9" ht="58.5" customHeight="1">
      <c r="A59" s="9" t="s">
        <v>121</v>
      </c>
      <c r="B59" s="19" t="s">
        <v>120</v>
      </c>
      <c r="C59" s="27"/>
      <c r="D59" s="27"/>
      <c r="E59" s="27">
        <v>40.07214</v>
      </c>
      <c r="F59" s="46">
        <f t="shared" si="0"/>
        <v>40.07214</v>
      </c>
      <c r="G59" s="34"/>
      <c r="H59" s="46">
        <f t="shared" si="2"/>
        <v>40.07214</v>
      </c>
      <c r="I59" s="34"/>
    </row>
    <row r="60" spans="1:9" ht="33.75" customHeight="1">
      <c r="A60" s="6" t="s">
        <v>74</v>
      </c>
      <c r="B60" s="7" t="s">
        <v>75</v>
      </c>
      <c r="C60" s="27"/>
      <c r="D60" s="27"/>
      <c r="E60" s="27">
        <v>1799.093</v>
      </c>
      <c r="F60" s="46">
        <f t="shared" si="0"/>
        <v>1799.093</v>
      </c>
      <c r="G60" s="34"/>
      <c r="H60" s="46">
        <f t="shared" si="2"/>
        <v>1799.093</v>
      </c>
      <c r="I60" s="34"/>
    </row>
    <row r="61" spans="1:9" ht="43.5" customHeight="1">
      <c r="A61" s="6" t="s">
        <v>76</v>
      </c>
      <c r="B61" s="7" t="s">
        <v>77</v>
      </c>
      <c r="C61" s="27">
        <f>SUM(C62:C64)</f>
        <v>21500</v>
      </c>
      <c r="D61" s="27">
        <f>SUM(D62:D64)</f>
        <v>21500</v>
      </c>
      <c r="E61" s="27">
        <f>SUM(E62:E64)</f>
        <v>18065.975939999997</v>
      </c>
      <c r="F61" s="46">
        <f t="shared" si="0"/>
        <v>-3434.0240600000034</v>
      </c>
      <c r="G61" s="34">
        <f t="shared" si="1"/>
        <v>84.02779506976744</v>
      </c>
      <c r="H61" s="46">
        <f t="shared" si="2"/>
        <v>-3434.0240600000034</v>
      </c>
      <c r="I61" s="34">
        <f t="shared" si="3"/>
        <v>84.02779506976744</v>
      </c>
    </row>
    <row r="62" spans="1:9" s="14" customFormat="1" ht="23.25" customHeight="1">
      <c r="A62" s="3" t="s">
        <v>314</v>
      </c>
      <c r="B62" s="13" t="s">
        <v>216</v>
      </c>
      <c r="C62" s="15">
        <v>21500</v>
      </c>
      <c r="D62" s="15">
        <v>21500</v>
      </c>
      <c r="E62" s="15">
        <v>17800</v>
      </c>
      <c r="F62" s="45">
        <f t="shared" si="0"/>
        <v>-3700</v>
      </c>
      <c r="G62" s="35">
        <f t="shared" si="1"/>
        <v>82.7906976744186</v>
      </c>
      <c r="H62" s="45">
        <f t="shared" si="2"/>
        <v>-3700</v>
      </c>
      <c r="I62" s="35">
        <f t="shared" si="3"/>
        <v>82.7906976744186</v>
      </c>
    </row>
    <row r="63" spans="1:9" s="14" customFormat="1" ht="29.25" customHeight="1">
      <c r="A63" s="3" t="s">
        <v>190</v>
      </c>
      <c r="B63" s="13" t="s">
        <v>217</v>
      </c>
      <c r="C63" s="15"/>
      <c r="D63" s="15"/>
      <c r="E63" s="15">
        <v>75.78881</v>
      </c>
      <c r="F63" s="45">
        <f t="shared" si="0"/>
        <v>75.78881</v>
      </c>
      <c r="G63" s="35"/>
      <c r="H63" s="45">
        <f t="shared" si="2"/>
        <v>75.78881</v>
      </c>
      <c r="I63" s="35"/>
    </row>
    <row r="64" spans="1:9" s="14" customFormat="1" ht="29.25" customHeight="1">
      <c r="A64" s="3" t="s">
        <v>321</v>
      </c>
      <c r="B64" s="13" t="s">
        <v>320</v>
      </c>
      <c r="C64" s="15"/>
      <c r="D64" s="15"/>
      <c r="E64" s="15">
        <v>190.18713</v>
      </c>
      <c r="F64" s="45">
        <f t="shared" si="0"/>
        <v>190.18713</v>
      </c>
      <c r="G64" s="35"/>
      <c r="H64" s="45">
        <f t="shared" si="2"/>
        <v>190.18713</v>
      </c>
      <c r="I64" s="35"/>
    </row>
    <row r="65" spans="1:9" ht="44.25" customHeight="1">
      <c r="A65" s="6" t="s">
        <v>218</v>
      </c>
      <c r="B65" s="7" t="s">
        <v>213</v>
      </c>
      <c r="C65" s="27">
        <f>SUM(C66:C67)</f>
        <v>11944.71489</v>
      </c>
      <c r="D65" s="27">
        <f>SUM(D66:D67)</f>
        <v>11944.71489</v>
      </c>
      <c r="E65" s="27">
        <f>SUM(E66:E67)</f>
        <v>15501.885590000002</v>
      </c>
      <c r="F65" s="46">
        <f t="shared" si="0"/>
        <v>3557.1707000000024</v>
      </c>
      <c r="G65" s="34">
        <f t="shared" si="1"/>
        <v>129.7802897160654</v>
      </c>
      <c r="H65" s="46">
        <f t="shared" si="2"/>
        <v>3557.1707000000024</v>
      </c>
      <c r="I65" s="34">
        <f t="shared" si="3"/>
        <v>129.7802897160654</v>
      </c>
    </row>
    <row r="66" spans="1:9" s="14" customFormat="1" ht="31.5" customHeight="1">
      <c r="A66" s="3" t="s">
        <v>214</v>
      </c>
      <c r="B66" s="13" t="s">
        <v>219</v>
      </c>
      <c r="C66" s="15">
        <v>10404.91489</v>
      </c>
      <c r="D66" s="15">
        <v>10404.91489</v>
      </c>
      <c r="E66" s="15">
        <v>13548.63534</v>
      </c>
      <c r="F66" s="45">
        <f t="shared" si="0"/>
        <v>3143.7204500000007</v>
      </c>
      <c r="G66" s="35">
        <f t="shared" si="1"/>
        <v>130.21380264264707</v>
      </c>
      <c r="H66" s="45">
        <f t="shared" si="2"/>
        <v>3143.7204500000007</v>
      </c>
      <c r="I66" s="35">
        <f t="shared" si="3"/>
        <v>130.21380264264707</v>
      </c>
    </row>
    <row r="67" spans="1:9" s="14" customFormat="1" ht="28.5" customHeight="1">
      <c r="A67" s="3" t="s">
        <v>215</v>
      </c>
      <c r="B67" s="13" t="s">
        <v>220</v>
      </c>
      <c r="C67" s="15">
        <v>1539.8</v>
      </c>
      <c r="D67" s="15">
        <v>1539.8</v>
      </c>
      <c r="E67" s="15">
        <v>1953.25025</v>
      </c>
      <c r="F67" s="45">
        <f t="shared" si="0"/>
        <v>413.4502500000001</v>
      </c>
      <c r="G67" s="35">
        <f t="shared" si="1"/>
        <v>126.85090596181323</v>
      </c>
      <c r="H67" s="45">
        <f t="shared" si="2"/>
        <v>413.4502500000001</v>
      </c>
      <c r="I67" s="35">
        <f t="shared" si="3"/>
        <v>126.85090596181323</v>
      </c>
    </row>
    <row r="68" spans="1:9" s="1" customFormat="1" ht="21.75" customHeight="1">
      <c r="A68" s="4" t="s">
        <v>33</v>
      </c>
      <c r="B68" s="5" t="s">
        <v>34</v>
      </c>
      <c r="C68" s="22">
        <f>C69</f>
        <v>1720.13014</v>
      </c>
      <c r="D68" s="22">
        <f>D69</f>
        <v>1720.13014</v>
      </c>
      <c r="E68" s="22">
        <f>E69</f>
        <v>4800.6232899999995</v>
      </c>
      <c r="F68" s="47">
        <f t="shared" si="0"/>
        <v>3080.4931499999993</v>
      </c>
      <c r="G68" s="33">
        <f t="shared" si="1"/>
        <v>279.08488889102307</v>
      </c>
      <c r="H68" s="47">
        <f t="shared" si="2"/>
        <v>3080.4931499999993</v>
      </c>
      <c r="I68" s="33">
        <f t="shared" si="3"/>
        <v>279.08488889102307</v>
      </c>
    </row>
    <row r="69" spans="1:9" ht="18" customHeight="1">
      <c r="A69" s="6" t="s">
        <v>35</v>
      </c>
      <c r="B69" s="7" t="s">
        <v>36</v>
      </c>
      <c r="C69" s="27">
        <f>SUM(C70:C74)</f>
        <v>1720.13014</v>
      </c>
      <c r="D69" s="27">
        <f>SUM(D70:D74)</f>
        <v>1720.13014</v>
      </c>
      <c r="E69" s="27">
        <f>SUM(E70:E74)</f>
        <v>4800.6232899999995</v>
      </c>
      <c r="F69" s="46">
        <f t="shared" si="0"/>
        <v>3080.4931499999993</v>
      </c>
      <c r="G69" s="34">
        <f t="shared" si="1"/>
        <v>279.08488889102307</v>
      </c>
      <c r="H69" s="46">
        <f t="shared" si="2"/>
        <v>3080.4931499999993</v>
      </c>
      <c r="I69" s="34">
        <f t="shared" si="3"/>
        <v>279.08488889102307</v>
      </c>
    </row>
    <row r="70" spans="1:9" s="14" customFormat="1" ht="21" customHeight="1" hidden="1">
      <c r="A70" s="3" t="s">
        <v>222</v>
      </c>
      <c r="B70" s="13" t="s">
        <v>221</v>
      </c>
      <c r="C70" s="15">
        <v>519.77307</v>
      </c>
      <c r="D70" s="15">
        <v>519.77307</v>
      </c>
      <c r="E70" s="15">
        <v>1283.25986</v>
      </c>
      <c r="F70" s="45">
        <f t="shared" si="0"/>
        <v>763.4867899999999</v>
      </c>
      <c r="G70" s="35">
        <f t="shared" si="1"/>
        <v>246.88848539228857</v>
      </c>
      <c r="H70" s="45">
        <f t="shared" si="2"/>
        <v>763.4867899999999</v>
      </c>
      <c r="I70" s="35">
        <f t="shared" si="3"/>
        <v>246.88848539228857</v>
      </c>
    </row>
    <row r="71" spans="1:9" s="14" customFormat="1" ht="21" customHeight="1" hidden="1">
      <c r="A71" s="3" t="s">
        <v>223</v>
      </c>
      <c r="B71" s="13" t="s">
        <v>226</v>
      </c>
      <c r="C71" s="15">
        <v>1193.25666</v>
      </c>
      <c r="D71" s="15">
        <v>1193.25666</v>
      </c>
      <c r="E71" s="15">
        <v>3036.11811</v>
      </c>
      <c r="F71" s="45">
        <f t="shared" si="0"/>
        <v>1842.8614499999999</v>
      </c>
      <c r="G71" s="35">
        <f t="shared" si="1"/>
        <v>254.43965341035684</v>
      </c>
      <c r="H71" s="45">
        <f t="shared" si="2"/>
        <v>1842.8614499999999</v>
      </c>
      <c r="I71" s="35">
        <f t="shared" si="3"/>
        <v>254.43965341035684</v>
      </c>
    </row>
    <row r="72" spans="1:9" s="14" customFormat="1" ht="21" customHeight="1" hidden="1">
      <c r="A72" s="3" t="s">
        <v>224</v>
      </c>
      <c r="B72" s="13" t="s">
        <v>227</v>
      </c>
      <c r="C72" s="15">
        <v>7.10041</v>
      </c>
      <c r="D72" s="15">
        <v>7.10041</v>
      </c>
      <c r="E72" s="15">
        <v>481.24532</v>
      </c>
      <c r="F72" s="45">
        <f t="shared" si="0"/>
        <v>474.14491</v>
      </c>
      <c r="G72" s="35">
        <f t="shared" si="1"/>
        <v>6777.711709605501</v>
      </c>
      <c r="H72" s="45">
        <f t="shared" si="2"/>
        <v>474.14491</v>
      </c>
      <c r="I72" s="35">
        <f t="shared" si="3"/>
        <v>6777.711709605501</v>
      </c>
    </row>
    <row r="73" spans="1:9" s="14" customFormat="1" ht="21" customHeight="1" hidden="1">
      <c r="A73" s="3" t="s">
        <v>225</v>
      </c>
      <c r="B73" s="13" t="s">
        <v>228</v>
      </c>
      <c r="C73" s="15"/>
      <c r="D73" s="15"/>
      <c r="E73" s="15"/>
      <c r="F73" s="45">
        <f t="shared" si="0"/>
        <v>0</v>
      </c>
      <c r="G73" s="35" t="e">
        <f t="shared" si="1"/>
        <v>#DIV/0!</v>
      </c>
      <c r="H73" s="45">
        <f t="shared" si="2"/>
        <v>0</v>
      </c>
      <c r="I73" s="35" t="e">
        <f t="shared" si="3"/>
        <v>#DIV/0!</v>
      </c>
    </row>
    <row r="74" spans="1:9" s="14" customFormat="1" ht="28.5" customHeight="1" hidden="1">
      <c r="A74" s="3" t="s">
        <v>287</v>
      </c>
      <c r="B74" s="13" t="s">
        <v>288</v>
      </c>
      <c r="C74" s="15"/>
      <c r="D74" s="15"/>
      <c r="E74" s="15"/>
      <c r="F74" s="45">
        <f t="shared" si="0"/>
        <v>0</v>
      </c>
      <c r="G74" s="35" t="e">
        <f t="shared" si="1"/>
        <v>#DIV/0!</v>
      </c>
      <c r="H74" s="45">
        <f t="shared" si="2"/>
        <v>0</v>
      </c>
      <c r="I74" s="35" t="e">
        <f t="shared" si="3"/>
        <v>#DIV/0!</v>
      </c>
    </row>
    <row r="75" spans="1:9" s="1" customFormat="1" ht="24.75" customHeight="1">
      <c r="A75" s="4" t="s">
        <v>37</v>
      </c>
      <c r="B75" s="5" t="s">
        <v>38</v>
      </c>
      <c r="C75" s="22">
        <f>C76+C77+C85+C89</f>
        <v>163730.5</v>
      </c>
      <c r="D75" s="22">
        <f>D76+D77+D85+D89</f>
        <v>360021.95763</v>
      </c>
      <c r="E75" s="22">
        <f>E76+E77+E85+E89</f>
        <v>177500.01809999996</v>
      </c>
      <c r="F75" s="47">
        <f t="shared" si="0"/>
        <v>13769.518099999957</v>
      </c>
      <c r="G75" s="33">
        <f t="shared" si="1"/>
        <v>108.40986749567121</v>
      </c>
      <c r="H75" s="47">
        <f t="shared" si="2"/>
        <v>-182521.93953000006</v>
      </c>
      <c r="I75" s="33">
        <f t="shared" si="3"/>
        <v>49.302553452147876</v>
      </c>
    </row>
    <row r="76" spans="1:9" ht="30.75" customHeight="1" hidden="1">
      <c r="A76" s="6" t="s">
        <v>174</v>
      </c>
      <c r="B76" s="7" t="s">
        <v>175</v>
      </c>
      <c r="C76" s="27"/>
      <c r="D76" s="27"/>
      <c r="E76" s="27"/>
      <c r="F76" s="46">
        <f t="shared" si="0"/>
        <v>0</v>
      </c>
      <c r="G76" s="34" t="e">
        <f t="shared" si="1"/>
        <v>#DIV/0!</v>
      </c>
      <c r="H76" s="46">
        <f t="shared" si="2"/>
        <v>0</v>
      </c>
      <c r="I76" s="34" t="e">
        <f t="shared" si="3"/>
        <v>#DIV/0!</v>
      </c>
    </row>
    <row r="77" spans="1:9" ht="20.25" customHeight="1">
      <c r="A77" s="6" t="s">
        <v>78</v>
      </c>
      <c r="B77" s="7" t="s">
        <v>79</v>
      </c>
      <c r="C77" s="27">
        <f>SUM(C78:C84)</f>
        <v>5788.7</v>
      </c>
      <c r="D77" s="27">
        <f>SUM(D78:D84)</f>
        <v>5788.7</v>
      </c>
      <c r="E77" s="27">
        <f>SUM(E78:E84)</f>
        <v>6474.19024</v>
      </c>
      <c r="F77" s="46">
        <f t="shared" si="0"/>
        <v>685.4902400000001</v>
      </c>
      <c r="G77" s="34">
        <f t="shared" si="1"/>
        <v>111.84186846787708</v>
      </c>
      <c r="H77" s="46">
        <f t="shared" si="2"/>
        <v>685.4902400000001</v>
      </c>
      <c r="I77" s="34">
        <f t="shared" si="3"/>
        <v>111.84186846787708</v>
      </c>
    </row>
    <row r="78" spans="1:9" s="14" customFormat="1" ht="23.25" customHeight="1" hidden="1">
      <c r="A78" s="3" t="s">
        <v>332</v>
      </c>
      <c r="B78" s="13" t="s">
        <v>335</v>
      </c>
      <c r="C78" s="15">
        <v>3788.7</v>
      </c>
      <c r="D78" s="15">
        <v>3788.7</v>
      </c>
      <c r="E78" s="15">
        <v>0</v>
      </c>
      <c r="F78" s="45">
        <f t="shared" si="0"/>
        <v>-3788.7</v>
      </c>
      <c r="G78" s="35">
        <f t="shared" si="1"/>
        <v>0</v>
      </c>
      <c r="H78" s="45">
        <f t="shared" si="2"/>
        <v>-3788.7</v>
      </c>
      <c r="I78" s="35">
        <f t="shared" si="3"/>
        <v>0</v>
      </c>
    </row>
    <row r="79" spans="1:9" s="14" customFormat="1" ht="44.25" customHeight="1" hidden="1">
      <c r="A79" s="3" t="s">
        <v>333</v>
      </c>
      <c r="B79" s="13" t="s">
        <v>336</v>
      </c>
      <c r="C79" s="15">
        <v>2000</v>
      </c>
      <c r="D79" s="15">
        <v>2000</v>
      </c>
      <c r="E79" s="15">
        <v>1963.70142</v>
      </c>
      <c r="F79" s="45">
        <f aca="true" t="shared" si="4" ref="F79:F150">E79-C79</f>
        <v>-36.2985799999999</v>
      </c>
      <c r="G79" s="35">
        <f aca="true" t="shared" si="5" ref="G79:G150">E79/C79*100</f>
        <v>98.18507100000001</v>
      </c>
      <c r="H79" s="45">
        <f t="shared" si="2"/>
        <v>-36.2985799999999</v>
      </c>
      <c r="I79" s="35">
        <f t="shared" si="3"/>
        <v>98.18507100000001</v>
      </c>
    </row>
    <row r="80" spans="1:9" s="14" customFormat="1" ht="23.25" customHeight="1" hidden="1">
      <c r="A80" s="3" t="s">
        <v>334</v>
      </c>
      <c r="B80" s="13" t="s">
        <v>337</v>
      </c>
      <c r="C80" s="15"/>
      <c r="D80" s="15"/>
      <c r="E80" s="15">
        <v>593.16868</v>
      </c>
      <c r="F80" s="45">
        <f t="shared" si="4"/>
        <v>593.16868</v>
      </c>
      <c r="G80" s="35" t="e">
        <f t="shared" si="5"/>
        <v>#DIV/0!</v>
      </c>
      <c r="H80" s="45"/>
      <c r="I80" s="35"/>
    </row>
    <row r="81" spans="1:9" s="14" customFormat="1" ht="23.25" customHeight="1" hidden="1">
      <c r="A81" s="3" t="s">
        <v>363</v>
      </c>
      <c r="B81" s="13" t="s">
        <v>335</v>
      </c>
      <c r="C81" s="15"/>
      <c r="D81" s="15"/>
      <c r="E81" s="15">
        <v>3688.7</v>
      </c>
      <c r="F81" s="45"/>
      <c r="G81" s="35"/>
      <c r="H81" s="45"/>
      <c r="I81" s="35"/>
    </row>
    <row r="82" spans="1:9" s="14" customFormat="1" ht="23.25" customHeight="1" hidden="1">
      <c r="A82" s="3" t="s">
        <v>364</v>
      </c>
      <c r="B82" s="13" t="s">
        <v>335</v>
      </c>
      <c r="C82" s="15"/>
      <c r="D82" s="15"/>
      <c r="E82" s="15">
        <v>223</v>
      </c>
      <c r="F82" s="45"/>
      <c r="G82" s="35"/>
      <c r="H82" s="45"/>
      <c r="I82" s="35"/>
    </row>
    <row r="83" spans="1:9" s="14" customFormat="1" ht="23.25" customHeight="1" hidden="1">
      <c r="A83" s="3" t="s">
        <v>369</v>
      </c>
      <c r="B83" s="13" t="s">
        <v>335</v>
      </c>
      <c r="C83" s="15"/>
      <c r="D83" s="15"/>
      <c r="E83" s="15">
        <v>5.62014</v>
      </c>
      <c r="F83" s="45"/>
      <c r="G83" s="35"/>
      <c r="H83" s="45"/>
      <c r="I83" s="35"/>
    </row>
    <row r="84" spans="1:9" s="14" customFormat="1" ht="30" customHeight="1" hidden="1">
      <c r="A84" s="3" t="s">
        <v>78</v>
      </c>
      <c r="B84" s="13" t="s">
        <v>229</v>
      </c>
      <c r="C84" s="15"/>
      <c r="D84" s="15"/>
      <c r="E84" s="15">
        <v>0</v>
      </c>
      <c r="F84" s="45">
        <f t="shared" si="4"/>
        <v>0</v>
      </c>
      <c r="G84" s="35" t="e">
        <f t="shared" si="5"/>
        <v>#DIV/0!</v>
      </c>
      <c r="H84" s="45">
        <f t="shared" si="2"/>
        <v>0</v>
      </c>
      <c r="I84" s="35" t="e">
        <f t="shared" si="3"/>
        <v>#DIV/0!</v>
      </c>
    </row>
    <row r="85" spans="1:9" ht="21" customHeight="1">
      <c r="A85" s="6" t="s">
        <v>230</v>
      </c>
      <c r="B85" s="7" t="s">
        <v>231</v>
      </c>
      <c r="C85" s="27">
        <f>SUM(C86:C88)</f>
        <v>4160</v>
      </c>
      <c r="D85" s="27">
        <f>SUM(D86:D88)</f>
        <v>4160</v>
      </c>
      <c r="E85" s="27">
        <f>SUM(E86:E88)</f>
        <v>5258.646430000001</v>
      </c>
      <c r="F85" s="46">
        <f t="shared" si="4"/>
        <v>1098.6464300000007</v>
      </c>
      <c r="G85" s="34">
        <f t="shared" si="5"/>
        <v>126.4097699519231</v>
      </c>
      <c r="H85" s="46">
        <f t="shared" si="2"/>
        <v>1098.6464300000007</v>
      </c>
      <c r="I85" s="34">
        <f t="shared" si="3"/>
        <v>126.4097699519231</v>
      </c>
    </row>
    <row r="86" spans="1:9" s="14" customFormat="1" ht="28.5" customHeight="1" hidden="1">
      <c r="A86" s="3" t="s">
        <v>230</v>
      </c>
      <c r="B86" s="13" t="s">
        <v>231</v>
      </c>
      <c r="C86" s="15">
        <v>4160</v>
      </c>
      <c r="D86" s="15">
        <v>4160</v>
      </c>
      <c r="E86" s="15">
        <v>0</v>
      </c>
      <c r="F86" s="45"/>
      <c r="G86" s="35"/>
      <c r="H86" s="45"/>
      <c r="I86" s="35"/>
    </row>
    <row r="87" spans="1:9" s="14" customFormat="1" ht="28.5" customHeight="1" hidden="1">
      <c r="A87" s="3" t="s">
        <v>365</v>
      </c>
      <c r="B87" s="13" t="s">
        <v>231</v>
      </c>
      <c r="C87" s="15"/>
      <c r="D87" s="15"/>
      <c r="E87" s="15">
        <v>2925.08838</v>
      </c>
      <c r="F87" s="45"/>
      <c r="G87" s="35"/>
      <c r="H87" s="45"/>
      <c r="I87" s="35"/>
    </row>
    <row r="88" spans="1:9" s="14" customFormat="1" ht="28.5" customHeight="1" hidden="1">
      <c r="A88" s="3" t="s">
        <v>366</v>
      </c>
      <c r="B88" s="13" t="s">
        <v>231</v>
      </c>
      <c r="C88" s="15"/>
      <c r="D88" s="15"/>
      <c r="E88" s="15">
        <v>2333.55805</v>
      </c>
      <c r="F88" s="45"/>
      <c r="G88" s="35"/>
      <c r="H88" s="45"/>
      <c r="I88" s="35"/>
    </row>
    <row r="89" spans="1:9" ht="22.5" customHeight="1">
      <c r="A89" s="6" t="s">
        <v>81</v>
      </c>
      <c r="B89" s="7" t="s">
        <v>80</v>
      </c>
      <c r="C89" s="27">
        <f>C90+C92+C93+C94+C96+C97+C98+C101+C103+C104+C105+C106+C107+C108</f>
        <v>153781.8</v>
      </c>
      <c r="D89" s="27">
        <f>D90+D92+D93+D94+D96+D97+D98+D101+D103+D104+D105+D106+D107+D108</f>
        <v>350073.25763</v>
      </c>
      <c r="E89" s="27">
        <f>E90+E92+E93+E94+E95+E96+E97+E98+E101+E103+E104+E105+E106+E107+E108</f>
        <v>165767.18142999997</v>
      </c>
      <c r="F89" s="46">
        <f t="shared" si="4"/>
        <v>11985.38142999998</v>
      </c>
      <c r="G89" s="34">
        <f t="shared" si="5"/>
        <v>107.79375805849585</v>
      </c>
      <c r="H89" s="46">
        <f t="shared" si="2"/>
        <v>-184306.07620000004</v>
      </c>
      <c r="I89" s="34">
        <f t="shared" si="3"/>
        <v>47.352140678281366</v>
      </c>
    </row>
    <row r="90" spans="1:9" ht="23.25" customHeight="1" hidden="1">
      <c r="A90" s="6" t="s">
        <v>81</v>
      </c>
      <c r="B90" s="19" t="s">
        <v>80</v>
      </c>
      <c r="C90" s="27">
        <f>C91</f>
        <v>0</v>
      </c>
      <c r="D90" s="27">
        <f>D91</f>
        <v>0</v>
      </c>
      <c r="E90" s="27">
        <f>E91</f>
        <v>0</v>
      </c>
      <c r="F90" s="46">
        <f t="shared" si="4"/>
        <v>0</v>
      </c>
      <c r="G90" s="34" t="e">
        <f t="shared" si="5"/>
        <v>#DIV/0!</v>
      </c>
      <c r="H90" s="46">
        <f t="shared" si="2"/>
        <v>0</v>
      </c>
      <c r="I90" s="34" t="e">
        <f t="shared" si="3"/>
        <v>#DIV/0!</v>
      </c>
    </row>
    <row r="91" spans="1:9" s="14" customFormat="1" ht="23.25" customHeight="1" hidden="1">
      <c r="A91" s="3" t="s">
        <v>81</v>
      </c>
      <c r="B91" s="36" t="s">
        <v>80</v>
      </c>
      <c r="C91" s="15"/>
      <c r="D91" s="15"/>
      <c r="E91" s="15"/>
      <c r="F91" s="45">
        <f t="shared" si="4"/>
        <v>0</v>
      </c>
      <c r="G91" s="35" t="e">
        <f t="shared" si="5"/>
        <v>#DIV/0!</v>
      </c>
      <c r="H91" s="45">
        <f t="shared" si="2"/>
        <v>0</v>
      </c>
      <c r="I91" s="35" t="e">
        <f t="shared" si="3"/>
        <v>#DIV/0!</v>
      </c>
    </row>
    <row r="92" spans="1:9" s="14" customFormat="1" ht="23.25" customHeight="1" hidden="1">
      <c r="A92" s="6" t="s">
        <v>81</v>
      </c>
      <c r="B92" s="19" t="s">
        <v>304</v>
      </c>
      <c r="C92" s="15"/>
      <c r="D92" s="15"/>
      <c r="E92" s="15"/>
      <c r="F92" s="45">
        <f t="shared" si="4"/>
        <v>0</v>
      </c>
      <c r="G92" s="35" t="e">
        <f t="shared" si="5"/>
        <v>#DIV/0!</v>
      </c>
      <c r="H92" s="45">
        <f>E92-D92</f>
        <v>0</v>
      </c>
      <c r="I92" s="35" t="e">
        <f>E92/D92*100</f>
        <v>#DIV/0!</v>
      </c>
    </row>
    <row r="93" spans="1:9" s="14" customFormat="1" ht="23.25" customHeight="1" hidden="1">
      <c r="A93" s="6" t="s">
        <v>81</v>
      </c>
      <c r="B93" s="19" t="s">
        <v>305</v>
      </c>
      <c r="C93" s="15"/>
      <c r="D93" s="15"/>
      <c r="E93" s="15"/>
      <c r="F93" s="45">
        <f t="shared" si="4"/>
        <v>0</v>
      </c>
      <c r="G93" s="35" t="e">
        <f t="shared" si="5"/>
        <v>#DIV/0!</v>
      </c>
      <c r="H93" s="45">
        <f>E93-D93</f>
        <v>0</v>
      </c>
      <c r="I93" s="35" t="e">
        <f>E93/D93*100</f>
        <v>#DIV/0!</v>
      </c>
    </row>
    <row r="94" spans="1:9" s="14" customFormat="1" ht="23.25" customHeight="1" hidden="1">
      <c r="A94" s="6" t="s">
        <v>81</v>
      </c>
      <c r="B94" s="19" t="s">
        <v>306</v>
      </c>
      <c r="C94" s="15"/>
      <c r="D94" s="15"/>
      <c r="E94" s="15">
        <v>29.82995</v>
      </c>
      <c r="F94" s="45">
        <f t="shared" si="4"/>
        <v>29.82995</v>
      </c>
      <c r="G94" s="35" t="e">
        <f t="shared" si="5"/>
        <v>#DIV/0!</v>
      </c>
      <c r="H94" s="45">
        <f>E94-D94</f>
        <v>29.82995</v>
      </c>
      <c r="I94" s="35" t="e">
        <f>E94/D94*100</f>
        <v>#DIV/0!</v>
      </c>
    </row>
    <row r="95" spans="1:9" ht="19.5" customHeight="1" hidden="1">
      <c r="A95" s="6" t="s">
        <v>370</v>
      </c>
      <c r="B95" s="19" t="s">
        <v>371</v>
      </c>
      <c r="C95" s="27"/>
      <c r="D95" s="27"/>
      <c r="E95" s="27">
        <v>90</v>
      </c>
      <c r="F95" s="46"/>
      <c r="G95" s="34"/>
      <c r="H95" s="46"/>
      <c r="I95" s="34"/>
    </row>
    <row r="96" spans="1:9" ht="20.25" customHeight="1" hidden="1">
      <c r="A96" s="6" t="s">
        <v>315</v>
      </c>
      <c r="B96" s="19" t="s">
        <v>318</v>
      </c>
      <c r="C96" s="27"/>
      <c r="D96" s="27"/>
      <c r="E96" s="27">
        <v>874.41502</v>
      </c>
      <c r="F96" s="46">
        <f t="shared" si="4"/>
        <v>874.41502</v>
      </c>
      <c r="G96" s="34" t="e">
        <f t="shared" si="5"/>
        <v>#DIV/0!</v>
      </c>
      <c r="H96" s="46">
        <f>E96-D96</f>
        <v>874.41502</v>
      </c>
      <c r="I96" s="34" t="e">
        <f>E96/D96*100</f>
        <v>#DIV/0!</v>
      </c>
    </row>
    <row r="97" spans="1:9" ht="20.25" customHeight="1" hidden="1">
      <c r="A97" s="6" t="s">
        <v>316</v>
      </c>
      <c r="B97" s="19" t="s">
        <v>319</v>
      </c>
      <c r="C97" s="27"/>
      <c r="D97" s="27"/>
      <c r="E97" s="27"/>
      <c r="F97" s="46">
        <f t="shared" si="4"/>
        <v>0</v>
      </c>
      <c r="G97" s="34" t="e">
        <f t="shared" si="5"/>
        <v>#DIV/0!</v>
      </c>
      <c r="H97" s="46">
        <f>E97-D97</f>
        <v>0</v>
      </c>
      <c r="I97" s="34" t="e">
        <f>E97/D97*100</f>
        <v>#DIV/0!</v>
      </c>
    </row>
    <row r="98" spans="1:9" ht="27.75" customHeight="1" hidden="1">
      <c r="A98" s="6" t="s">
        <v>188</v>
      </c>
      <c r="B98" s="19" t="s">
        <v>111</v>
      </c>
      <c r="C98" s="27">
        <f>C99+C100</f>
        <v>756.1</v>
      </c>
      <c r="D98" s="27">
        <f>D99+D100</f>
        <v>756.1</v>
      </c>
      <c r="E98" s="27">
        <f>E99+E100</f>
        <v>725.495</v>
      </c>
      <c r="F98" s="46">
        <f t="shared" si="4"/>
        <v>-30.605000000000018</v>
      </c>
      <c r="G98" s="34">
        <f t="shared" si="5"/>
        <v>95.95225499272583</v>
      </c>
      <c r="H98" s="46">
        <f aca="true" t="shared" si="6" ref="H98:H167">E98-D98</f>
        <v>-30.605000000000018</v>
      </c>
      <c r="I98" s="34">
        <f aca="true" t="shared" si="7" ref="I98:I167">E98/D98*100</f>
        <v>95.95225499272583</v>
      </c>
    </row>
    <row r="99" spans="1:9" s="14" customFormat="1" ht="21" customHeight="1" hidden="1">
      <c r="A99" s="3" t="s">
        <v>188</v>
      </c>
      <c r="B99" s="36" t="s">
        <v>83</v>
      </c>
      <c r="C99" s="15">
        <v>662.5</v>
      </c>
      <c r="D99" s="15">
        <v>662.5</v>
      </c>
      <c r="E99" s="15">
        <v>639.695</v>
      </c>
      <c r="F99" s="45">
        <f t="shared" si="4"/>
        <v>-22.80499999999995</v>
      </c>
      <c r="G99" s="35">
        <f t="shared" si="5"/>
        <v>96.55773584905661</v>
      </c>
      <c r="H99" s="45">
        <f t="shared" si="6"/>
        <v>-22.80499999999995</v>
      </c>
      <c r="I99" s="35">
        <f t="shared" si="7"/>
        <v>96.55773584905661</v>
      </c>
    </row>
    <row r="100" spans="1:9" s="14" customFormat="1" ht="33" customHeight="1" hidden="1">
      <c r="A100" s="3" t="s">
        <v>188</v>
      </c>
      <c r="B100" s="36" t="s">
        <v>112</v>
      </c>
      <c r="C100" s="15">
        <v>93.6</v>
      </c>
      <c r="D100" s="15">
        <v>93.6</v>
      </c>
      <c r="E100" s="15">
        <v>85.8</v>
      </c>
      <c r="F100" s="45">
        <f t="shared" si="4"/>
        <v>-7.799999999999997</v>
      </c>
      <c r="G100" s="35">
        <f t="shared" si="5"/>
        <v>91.66666666666667</v>
      </c>
      <c r="H100" s="45">
        <f t="shared" si="6"/>
        <v>-7.799999999999997</v>
      </c>
      <c r="I100" s="35">
        <f t="shared" si="7"/>
        <v>91.66666666666667</v>
      </c>
    </row>
    <row r="101" spans="1:9" ht="21.75" customHeight="1" hidden="1">
      <c r="A101" s="6" t="s">
        <v>189</v>
      </c>
      <c r="B101" s="19" t="s">
        <v>232</v>
      </c>
      <c r="C101" s="27">
        <f>C102</f>
        <v>123025.7</v>
      </c>
      <c r="D101" s="27">
        <f>D102</f>
        <v>123025.7</v>
      </c>
      <c r="E101" s="27">
        <f>E102</f>
        <v>106000</v>
      </c>
      <c r="F101" s="46">
        <f t="shared" si="4"/>
        <v>-17025.699999999997</v>
      </c>
      <c r="G101" s="34">
        <f t="shared" si="5"/>
        <v>86.16085907253526</v>
      </c>
      <c r="H101" s="46">
        <f t="shared" si="6"/>
        <v>-17025.699999999997</v>
      </c>
      <c r="I101" s="34">
        <f t="shared" si="7"/>
        <v>86.16085907253526</v>
      </c>
    </row>
    <row r="102" spans="1:9" s="14" customFormat="1" ht="15.75" customHeight="1" hidden="1">
      <c r="A102" s="3" t="s">
        <v>189</v>
      </c>
      <c r="B102" s="36" t="s">
        <v>82</v>
      </c>
      <c r="C102" s="15">
        <v>123025.7</v>
      </c>
      <c r="D102" s="15">
        <v>123025.7</v>
      </c>
      <c r="E102" s="15">
        <v>106000</v>
      </c>
      <c r="F102" s="45">
        <f t="shared" si="4"/>
        <v>-17025.699999999997</v>
      </c>
      <c r="G102" s="35">
        <f t="shared" si="5"/>
        <v>86.16085907253526</v>
      </c>
      <c r="H102" s="45">
        <f t="shared" si="6"/>
        <v>-17025.699999999997</v>
      </c>
      <c r="I102" s="35">
        <f t="shared" si="7"/>
        <v>86.16085907253526</v>
      </c>
    </row>
    <row r="103" spans="1:9" ht="28.5" customHeight="1" hidden="1">
      <c r="A103" s="6" t="s">
        <v>338</v>
      </c>
      <c r="B103" s="19" t="s">
        <v>339</v>
      </c>
      <c r="C103" s="27"/>
      <c r="D103" s="27">
        <v>196291.45763</v>
      </c>
      <c r="E103" s="27">
        <v>905.81856</v>
      </c>
      <c r="F103" s="46">
        <f t="shared" si="4"/>
        <v>905.81856</v>
      </c>
      <c r="G103" s="34" t="e">
        <f t="shared" si="5"/>
        <v>#DIV/0!</v>
      </c>
      <c r="H103" s="46"/>
      <c r="I103" s="34"/>
    </row>
    <row r="104" spans="1:9" ht="20.25" customHeight="1" hidden="1">
      <c r="A104" s="6" t="s">
        <v>367</v>
      </c>
      <c r="B104" s="19" t="s">
        <v>368</v>
      </c>
      <c r="C104" s="27"/>
      <c r="D104" s="27"/>
      <c r="E104" s="27">
        <v>109.47148</v>
      </c>
      <c r="F104" s="46"/>
      <c r="G104" s="34"/>
      <c r="H104" s="46"/>
      <c r="I104" s="34"/>
    </row>
    <row r="105" spans="1:9" ht="20.25" customHeight="1" hidden="1">
      <c r="A105" s="6" t="s">
        <v>191</v>
      </c>
      <c r="B105" s="19" t="s">
        <v>233</v>
      </c>
      <c r="C105" s="27"/>
      <c r="D105" s="27"/>
      <c r="E105" s="27">
        <v>484.61806</v>
      </c>
      <c r="F105" s="46">
        <f t="shared" si="4"/>
        <v>484.61806</v>
      </c>
      <c r="G105" s="34" t="e">
        <f t="shared" si="5"/>
        <v>#DIV/0!</v>
      </c>
      <c r="H105" s="46">
        <f>E105-D105</f>
        <v>484.61806</v>
      </c>
      <c r="I105" s="34" t="e">
        <f>E105/D105*100</f>
        <v>#DIV/0!</v>
      </c>
    </row>
    <row r="106" spans="1:9" ht="20.25" customHeight="1" hidden="1">
      <c r="A106" s="6" t="s">
        <v>192</v>
      </c>
      <c r="B106" s="19" t="s">
        <v>234</v>
      </c>
      <c r="C106" s="27">
        <v>30000</v>
      </c>
      <c r="D106" s="27">
        <v>30000</v>
      </c>
      <c r="E106" s="27">
        <v>53109.31469</v>
      </c>
      <c r="F106" s="46">
        <f t="shared" si="4"/>
        <v>23109.31469</v>
      </c>
      <c r="G106" s="34">
        <f t="shared" si="5"/>
        <v>177.03104896666667</v>
      </c>
      <c r="H106" s="46">
        <f>E106-D106</f>
        <v>23109.31469</v>
      </c>
      <c r="I106" s="34">
        <f>E106/D106*100</f>
        <v>177.03104896666667</v>
      </c>
    </row>
    <row r="107" spans="1:9" ht="20.25" customHeight="1" hidden="1">
      <c r="A107" s="6" t="s">
        <v>317</v>
      </c>
      <c r="B107" s="19" t="s">
        <v>340</v>
      </c>
      <c r="C107" s="27"/>
      <c r="D107" s="27"/>
      <c r="E107" s="27">
        <v>3351.43047</v>
      </c>
      <c r="F107" s="46">
        <f t="shared" si="4"/>
        <v>3351.43047</v>
      </c>
      <c r="G107" s="34" t="e">
        <f t="shared" si="5"/>
        <v>#DIV/0!</v>
      </c>
      <c r="H107" s="46">
        <f>E107-D107</f>
        <v>3351.43047</v>
      </c>
      <c r="I107" s="34" t="e">
        <f>E107/D107*100</f>
        <v>#DIV/0!</v>
      </c>
    </row>
    <row r="108" spans="1:9" ht="28.5" customHeight="1" hidden="1">
      <c r="A108" s="6" t="s">
        <v>341</v>
      </c>
      <c r="B108" s="19" t="s">
        <v>342</v>
      </c>
      <c r="C108" s="27"/>
      <c r="D108" s="27"/>
      <c r="E108" s="27">
        <v>86.7882</v>
      </c>
      <c r="F108" s="46">
        <f t="shared" si="4"/>
        <v>86.7882</v>
      </c>
      <c r="G108" s="34" t="e">
        <f t="shared" si="5"/>
        <v>#DIV/0!</v>
      </c>
      <c r="H108" s="46"/>
      <c r="I108" s="34"/>
    </row>
    <row r="109" spans="1:9" s="1" customFormat="1" ht="21" customHeight="1">
      <c r="A109" s="4" t="s">
        <v>39</v>
      </c>
      <c r="B109" s="5" t="s">
        <v>40</v>
      </c>
      <c r="C109" s="22">
        <f>C110+C111+C112+C113+C114+C115+C116</f>
        <v>120580.6</v>
      </c>
      <c r="D109" s="22">
        <f>D110+D111+D112+D113+D114+D115+D116</f>
        <v>120580.6</v>
      </c>
      <c r="E109" s="22">
        <f>E110+E111+E112+E113+E114+E115+E116</f>
        <v>241570.16054</v>
      </c>
      <c r="F109" s="47">
        <f t="shared" si="4"/>
        <v>120989.56054</v>
      </c>
      <c r="G109" s="33">
        <f t="shared" si="5"/>
        <v>200.3391594833663</v>
      </c>
      <c r="H109" s="47">
        <f t="shared" si="6"/>
        <v>120989.56054</v>
      </c>
      <c r="I109" s="33">
        <f t="shared" si="7"/>
        <v>200.3391594833663</v>
      </c>
    </row>
    <row r="110" spans="1:9" ht="21" customHeight="1">
      <c r="A110" s="6" t="s">
        <v>85</v>
      </c>
      <c r="B110" s="17" t="s">
        <v>84</v>
      </c>
      <c r="C110" s="27"/>
      <c r="D110" s="27"/>
      <c r="E110" s="27">
        <v>44.556</v>
      </c>
      <c r="F110" s="46">
        <f t="shared" si="4"/>
        <v>44.556</v>
      </c>
      <c r="G110" s="34"/>
      <c r="H110" s="46">
        <f>E110-D110</f>
        <v>44.556</v>
      </c>
      <c r="I110" s="34"/>
    </row>
    <row r="111" spans="1:9" ht="56.25" customHeight="1" hidden="1">
      <c r="A111" s="6" t="s">
        <v>173</v>
      </c>
      <c r="B111" s="17" t="s">
        <v>172</v>
      </c>
      <c r="C111" s="27"/>
      <c r="D111" s="27"/>
      <c r="E111" s="27">
        <v>0</v>
      </c>
      <c r="F111" s="46">
        <f t="shared" si="4"/>
        <v>0</v>
      </c>
      <c r="G111" s="34"/>
      <c r="H111" s="46">
        <f>E111-D111</f>
        <v>0</v>
      </c>
      <c r="I111" s="34"/>
    </row>
    <row r="112" spans="1:9" ht="43.5" customHeight="1">
      <c r="A112" s="6" t="s">
        <v>302</v>
      </c>
      <c r="B112" s="17" t="s">
        <v>301</v>
      </c>
      <c r="C112" s="27"/>
      <c r="D112" s="27"/>
      <c r="E112" s="27">
        <v>21.96</v>
      </c>
      <c r="F112" s="46">
        <f t="shared" si="4"/>
        <v>21.96</v>
      </c>
      <c r="G112" s="34"/>
      <c r="H112" s="46">
        <f>E112-D112</f>
        <v>21.96</v>
      </c>
      <c r="I112" s="34"/>
    </row>
    <row r="113" spans="1:9" ht="45.75" customHeight="1">
      <c r="A113" s="6" t="s">
        <v>86</v>
      </c>
      <c r="B113" s="17" t="s">
        <v>87</v>
      </c>
      <c r="C113" s="27">
        <v>25580.6</v>
      </c>
      <c r="D113" s="27">
        <v>25580.6</v>
      </c>
      <c r="E113" s="27">
        <v>66954.52471</v>
      </c>
      <c r="F113" s="46">
        <f t="shared" si="4"/>
        <v>41373.92471</v>
      </c>
      <c r="G113" s="34">
        <f t="shared" si="5"/>
        <v>261.73946158416925</v>
      </c>
      <c r="H113" s="46">
        <f t="shared" si="6"/>
        <v>41373.92471</v>
      </c>
      <c r="I113" s="34">
        <f t="shared" si="7"/>
        <v>261.73946158416925</v>
      </c>
    </row>
    <row r="114" spans="1:9" ht="30" customHeight="1">
      <c r="A114" s="6" t="s">
        <v>89</v>
      </c>
      <c r="B114" s="7" t="s">
        <v>88</v>
      </c>
      <c r="C114" s="27">
        <v>20000</v>
      </c>
      <c r="D114" s="27">
        <v>20000</v>
      </c>
      <c r="E114" s="27">
        <v>71000</v>
      </c>
      <c r="F114" s="46">
        <f t="shared" si="4"/>
        <v>51000</v>
      </c>
      <c r="G114" s="34">
        <f t="shared" si="5"/>
        <v>355</v>
      </c>
      <c r="H114" s="46">
        <f t="shared" si="6"/>
        <v>51000</v>
      </c>
      <c r="I114" s="34">
        <f t="shared" si="7"/>
        <v>355</v>
      </c>
    </row>
    <row r="115" spans="1:9" ht="30" customHeight="1">
      <c r="A115" s="6" t="s">
        <v>323</v>
      </c>
      <c r="B115" s="7" t="s">
        <v>322</v>
      </c>
      <c r="C115" s="27"/>
      <c r="D115" s="27"/>
      <c r="E115" s="27">
        <v>3549.11983</v>
      </c>
      <c r="F115" s="46">
        <f t="shared" si="4"/>
        <v>3549.11983</v>
      </c>
      <c r="G115" s="34"/>
      <c r="H115" s="46">
        <f>E115-D115</f>
        <v>3549.11983</v>
      </c>
      <c r="I115" s="34"/>
    </row>
    <row r="116" spans="1:9" ht="45" customHeight="1">
      <c r="A116" s="6" t="s">
        <v>91</v>
      </c>
      <c r="B116" s="7" t="s">
        <v>90</v>
      </c>
      <c r="C116" s="27">
        <v>75000</v>
      </c>
      <c r="D116" s="27">
        <v>75000</v>
      </c>
      <c r="E116" s="27">
        <v>100000</v>
      </c>
      <c r="F116" s="46">
        <f t="shared" si="4"/>
        <v>25000</v>
      </c>
      <c r="G116" s="34">
        <f t="shared" si="5"/>
        <v>133.33333333333331</v>
      </c>
      <c r="H116" s="46">
        <f t="shared" si="6"/>
        <v>25000</v>
      </c>
      <c r="I116" s="34">
        <f t="shared" si="7"/>
        <v>133.33333333333331</v>
      </c>
    </row>
    <row r="117" spans="1:9" s="1" customFormat="1" ht="21" customHeight="1">
      <c r="A117" s="4" t="s">
        <v>41</v>
      </c>
      <c r="B117" s="5" t="s">
        <v>42</v>
      </c>
      <c r="C117" s="22">
        <v>9000</v>
      </c>
      <c r="D117" s="22">
        <v>9000</v>
      </c>
      <c r="E117" s="22">
        <v>65000</v>
      </c>
      <c r="F117" s="47">
        <f t="shared" si="4"/>
        <v>56000</v>
      </c>
      <c r="G117" s="33">
        <f t="shared" si="5"/>
        <v>722.2222222222223</v>
      </c>
      <c r="H117" s="47">
        <f t="shared" si="6"/>
        <v>56000</v>
      </c>
      <c r="I117" s="33">
        <f t="shared" si="7"/>
        <v>722.2222222222223</v>
      </c>
    </row>
    <row r="118" spans="1:9" s="1" customFormat="1" ht="21" customHeight="1">
      <c r="A118" s="4" t="s">
        <v>43</v>
      </c>
      <c r="B118" s="5" t="s">
        <v>44</v>
      </c>
      <c r="C118" s="22">
        <f>C119+C120+C125</f>
        <v>1500</v>
      </c>
      <c r="D118" s="22">
        <f>D119+D120+D125</f>
        <v>1500</v>
      </c>
      <c r="E118" s="22">
        <f>E119+E120+E125</f>
        <v>3078.80318</v>
      </c>
      <c r="F118" s="47">
        <f t="shared" si="4"/>
        <v>1578.8031799999999</v>
      </c>
      <c r="G118" s="33">
        <f t="shared" si="5"/>
        <v>205.25354533333334</v>
      </c>
      <c r="H118" s="47">
        <f t="shared" si="6"/>
        <v>1578.8031799999999</v>
      </c>
      <c r="I118" s="33">
        <f t="shared" si="7"/>
        <v>205.25354533333334</v>
      </c>
    </row>
    <row r="119" spans="1:9" ht="21.75" customHeight="1" hidden="1">
      <c r="A119" s="6" t="s">
        <v>92</v>
      </c>
      <c r="B119" s="7" t="s">
        <v>93</v>
      </c>
      <c r="C119" s="27">
        <v>0</v>
      </c>
      <c r="D119" s="27">
        <v>0</v>
      </c>
      <c r="E119" s="27">
        <v>0</v>
      </c>
      <c r="F119" s="46">
        <f t="shared" si="4"/>
        <v>0</v>
      </c>
      <c r="G119" s="34"/>
      <c r="H119" s="46">
        <f t="shared" si="6"/>
        <v>0</v>
      </c>
      <c r="I119" s="34"/>
    </row>
    <row r="120" spans="1:9" ht="21.75" customHeight="1" hidden="1">
      <c r="A120" s="6" t="s">
        <v>94</v>
      </c>
      <c r="B120" s="7" t="s">
        <v>95</v>
      </c>
      <c r="C120" s="27">
        <f>SUM(C121:C124)</f>
        <v>1500</v>
      </c>
      <c r="D120" s="27">
        <f>SUM(D121:D124)</f>
        <v>1500</v>
      </c>
      <c r="E120" s="27">
        <f>SUM(E121:E124)</f>
        <v>3078.80318</v>
      </c>
      <c r="F120" s="46">
        <f t="shared" si="4"/>
        <v>1578.8031799999999</v>
      </c>
      <c r="G120" s="34"/>
      <c r="H120" s="46">
        <f t="shared" si="6"/>
        <v>1578.8031799999999</v>
      </c>
      <c r="I120" s="34">
        <f aca="true" t="shared" si="8" ref="I120:I126">E120/D120*100</f>
        <v>205.25354533333334</v>
      </c>
    </row>
    <row r="121" spans="1:9" s="14" customFormat="1" ht="21" customHeight="1" hidden="1">
      <c r="A121" s="3" t="s">
        <v>94</v>
      </c>
      <c r="B121" s="13" t="s">
        <v>124</v>
      </c>
      <c r="C121" s="15"/>
      <c r="D121" s="15"/>
      <c r="E121" s="15"/>
      <c r="F121" s="45">
        <f t="shared" si="4"/>
        <v>0</v>
      </c>
      <c r="G121" s="35"/>
      <c r="H121" s="45">
        <f t="shared" si="6"/>
        <v>0</v>
      </c>
      <c r="I121" s="35" t="e">
        <f t="shared" si="8"/>
        <v>#DIV/0!</v>
      </c>
    </row>
    <row r="122" spans="1:9" s="14" customFormat="1" ht="21" customHeight="1" hidden="1">
      <c r="A122" s="3" t="s">
        <v>125</v>
      </c>
      <c r="B122" s="13" t="s">
        <v>124</v>
      </c>
      <c r="C122" s="15"/>
      <c r="D122" s="15"/>
      <c r="E122" s="15"/>
      <c r="F122" s="45">
        <f t="shared" si="4"/>
        <v>0</v>
      </c>
      <c r="G122" s="35"/>
      <c r="H122" s="45">
        <f t="shared" si="6"/>
        <v>0</v>
      </c>
      <c r="I122" s="35" t="e">
        <f t="shared" si="8"/>
        <v>#DIV/0!</v>
      </c>
    </row>
    <row r="123" spans="1:9" s="14" customFormat="1" ht="21" customHeight="1" hidden="1">
      <c r="A123" s="3" t="s">
        <v>126</v>
      </c>
      <c r="B123" s="13" t="s">
        <v>124</v>
      </c>
      <c r="C123" s="15"/>
      <c r="D123" s="15"/>
      <c r="E123" s="15"/>
      <c r="F123" s="45">
        <f t="shared" si="4"/>
        <v>0</v>
      </c>
      <c r="G123" s="35"/>
      <c r="H123" s="45">
        <f t="shared" si="6"/>
        <v>0</v>
      </c>
      <c r="I123" s="35" t="e">
        <f t="shared" si="8"/>
        <v>#DIV/0!</v>
      </c>
    </row>
    <row r="124" spans="1:9" s="14" customFormat="1" ht="29.25" customHeight="1" hidden="1">
      <c r="A124" s="3" t="s">
        <v>127</v>
      </c>
      <c r="B124" s="13" t="s">
        <v>122</v>
      </c>
      <c r="C124" s="15">
        <v>1500</v>
      </c>
      <c r="D124" s="15">
        <v>1500</v>
      </c>
      <c r="E124" s="15">
        <v>3078.80318</v>
      </c>
      <c r="F124" s="45">
        <f t="shared" si="4"/>
        <v>1578.8031799999999</v>
      </c>
      <c r="G124" s="35"/>
      <c r="H124" s="45">
        <f t="shared" si="6"/>
        <v>1578.8031799999999</v>
      </c>
      <c r="I124" s="35">
        <f t="shared" si="8"/>
        <v>205.25354533333334</v>
      </c>
    </row>
    <row r="125" spans="1:9" ht="21.75" customHeight="1" hidden="1">
      <c r="A125" s="6" t="s">
        <v>255</v>
      </c>
      <c r="B125" s="7" t="s">
        <v>254</v>
      </c>
      <c r="C125" s="27">
        <f>C126</f>
        <v>0</v>
      </c>
      <c r="D125" s="27">
        <f>D126</f>
        <v>0</v>
      </c>
      <c r="E125" s="27">
        <f>E126</f>
        <v>0</v>
      </c>
      <c r="F125" s="46">
        <f t="shared" si="4"/>
        <v>0</v>
      </c>
      <c r="G125" s="34" t="e">
        <f t="shared" si="5"/>
        <v>#DIV/0!</v>
      </c>
      <c r="H125" s="46">
        <f t="shared" si="6"/>
        <v>0</v>
      </c>
      <c r="I125" s="34" t="e">
        <f t="shared" si="8"/>
        <v>#DIV/0!</v>
      </c>
    </row>
    <row r="126" spans="1:9" s="14" customFormat="1" ht="21.75" customHeight="1" hidden="1">
      <c r="A126" s="3"/>
      <c r="B126" s="13" t="s">
        <v>256</v>
      </c>
      <c r="C126" s="15">
        <v>0</v>
      </c>
      <c r="D126" s="15">
        <v>0</v>
      </c>
      <c r="E126" s="15">
        <v>0</v>
      </c>
      <c r="F126" s="45">
        <f t="shared" si="4"/>
        <v>0</v>
      </c>
      <c r="G126" s="35" t="e">
        <f t="shared" si="5"/>
        <v>#DIV/0!</v>
      </c>
      <c r="H126" s="45">
        <f t="shared" si="6"/>
        <v>0</v>
      </c>
      <c r="I126" s="35" t="e">
        <f t="shared" si="8"/>
        <v>#DIV/0!</v>
      </c>
    </row>
    <row r="127" spans="1:9" s="1" customFormat="1" ht="22.5" customHeight="1">
      <c r="A127" s="4" t="s">
        <v>45</v>
      </c>
      <c r="B127" s="12" t="s">
        <v>46</v>
      </c>
      <c r="C127" s="22">
        <f>C129+C133+C203+C229+C236+C237+C238+C239+C240</f>
        <v>6156471.11114</v>
      </c>
      <c r="D127" s="22">
        <f>D129+D133+D203+D229+D236+D237+D238+D239+D240</f>
        <v>6632116.0907000005</v>
      </c>
      <c r="E127" s="22">
        <f>E129+E133+E203+E229+E236+E237+E238+E239+E240</f>
        <v>5745946.803340001</v>
      </c>
      <c r="F127" s="47">
        <f t="shared" si="4"/>
        <v>-410524.30779999867</v>
      </c>
      <c r="G127" s="33">
        <f t="shared" si="5"/>
        <v>93.33182434565211</v>
      </c>
      <c r="H127" s="47">
        <f t="shared" si="6"/>
        <v>-886169.2873599995</v>
      </c>
      <c r="I127" s="33">
        <f t="shared" si="7"/>
        <v>86.63821206925726</v>
      </c>
    </row>
    <row r="128" spans="1:9" s="1" customFormat="1" ht="21" customHeight="1">
      <c r="A128" s="10" t="s">
        <v>59</v>
      </c>
      <c r="B128" s="12" t="s">
        <v>60</v>
      </c>
      <c r="C128" s="22">
        <f>C129+C133+C203+C229</f>
        <v>6156471.11114</v>
      </c>
      <c r="D128" s="22">
        <f>D129+D133+D203+D229</f>
        <v>6623538.9813</v>
      </c>
      <c r="E128" s="22">
        <f>E129+E133+E203+E229</f>
        <v>5888008.19271</v>
      </c>
      <c r="F128" s="47">
        <f t="shared" si="4"/>
        <v>-268462.9184299996</v>
      </c>
      <c r="G128" s="33">
        <f t="shared" si="5"/>
        <v>95.63933764028842</v>
      </c>
      <c r="H128" s="47">
        <f t="shared" si="6"/>
        <v>-735530.78859</v>
      </c>
      <c r="I128" s="33">
        <f t="shared" si="7"/>
        <v>88.89519951997569</v>
      </c>
    </row>
    <row r="129" spans="1:9" s="1" customFormat="1" ht="22.5" customHeight="1" hidden="1">
      <c r="A129" s="10" t="s">
        <v>131</v>
      </c>
      <c r="B129" s="5" t="s">
        <v>56</v>
      </c>
      <c r="C129" s="23">
        <f>C130+C131</f>
        <v>0</v>
      </c>
      <c r="D129" s="23">
        <f>D130+D131</f>
        <v>0</v>
      </c>
      <c r="E129" s="23">
        <f>E130+E131</f>
        <v>0</v>
      </c>
      <c r="F129" s="47">
        <f t="shared" si="4"/>
        <v>0</v>
      </c>
      <c r="G129" s="33" t="e">
        <f t="shared" si="5"/>
        <v>#DIV/0!</v>
      </c>
      <c r="H129" s="47">
        <f t="shared" si="6"/>
        <v>0</v>
      </c>
      <c r="I129" s="33" t="e">
        <f t="shared" si="7"/>
        <v>#DIV/0!</v>
      </c>
    </row>
    <row r="130" spans="1:9" ht="21" customHeight="1" hidden="1">
      <c r="A130" s="6" t="s">
        <v>132</v>
      </c>
      <c r="B130" s="24" t="s">
        <v>96</v>
      </c>
      <c r="C130" s="25"/>
      <c r="D130" s="25"/>
      <c r="E130" s="25"/>
      <c r="F130" s="46">
        <f t="shared" si="4"/>
        <v>0</v>
      </c>
      <c r="G130" s="34" t="e">
        <f t="shared" si="5"/>
        <v>#DIV/0!</v>
      </c>
      <c r="H130" s="46">
        <f t="shared" si="6"/>
        <v>0</v>
      </c>
      <c r="I130" s="34" t="e">
        <f t="shared" si="7"/>
        <v>#DIV/0!</v>
      </c>
    </row>
    <row r="131" spans="1:9" ht="22.5" customHeight="1" hidden="1">
      <c r="A131" s="6" t="s">
        <v>253</v>
      </c>
      <c r="B131" s="24" t="s">
        <v>252</v>
      </c>
      <c r="C131" s="25"/>
      <c r="D131" s="25"/>
      <c r="E131" s="25"/>
      <c r="F131" s="46">
        <f t="shared" si="4"/>
        <v>0</v>
      </c>
      <c r="G131" s="34" t="e">
        <f t="shared" si="5"/>
        <v>#DIV/0!</v>
      </c>
      <c r="H131" s="46">
        <f t="shared" si="6"/>
        <v>0</v>
      </c>
      <c r="I131" s="34"/>
    </row>
    <row r="132" spans="1:9" s="14" customFormat="1" ht="19.5" customHeight="1" hidden="1">
      <c r="A132" s="3"/>
      <c r="B132" s="13" t="s">
        <v>313</v>
      </c>
      <c r="C132" s="15"/>
      <c r="D132" s="15"/>
      <c r="E132" s="15"/>
      <c r="F132" s="45">
        <f t="shared" si="4"/>
        <v>0</v>
      </c>
      <c r="G132" s="35" t="e">
        <f t="shared" si="5"/>
        <v>#DIV/0!</v>
      </c>
      <c r="H132" s="45">
        <f t="shared" si="6"/>
        <v>0</v>
      </c>
      <c r="I132" s="35" t="e">
        <f t="shared" si="7"/>
        <v>#DIV/0!</v>
      </c>
    </row>
    <row r="133" spans="1:9" s="1" customFormat="1" ht="24" customHeight="1">
      <c r="A133" s="4" t="s">
        <v>133</v>
      </c>
      <c r="B133" s="5" t="s">
        <v>57</v>
      </c>
      <c r="C133" s="22">
        <v>3485726.69114</v>
      </c>
      <c r="D133" s="22">
        <v>3919815.27355</v>
      </c>
      <c r="E133" s="22">
        <v>3406640.87996</v>
      </c>
      <c r="F133" s="47">
        <f t="shared" si="4"/>
        <v>-79085.81117999973</v>
      </c>
      <c r="G133" s="33">
        <f t="shared" si="5"/>
        <v>97.73115283590593</v>
      </c>
      <c r="H133" s="47">
        <f t="shared" si="6"/>
        <v>-513174.39359</v>
      </c>
      <c r="I133" s="33">
        <f t="shared" si="7"/>
        <v>86.90819955081095</v>
      </c>
    </row>
    <row r="134" spans="1:9" ht="54" customHeight="1" hidden="1">
      <c r="A134" s="39" t="s">
        <v>134</v>
      </c>
      <c r="B134" s="40" t="s">
        <v>114</v>
      </c>
      <c r="C134" s="25">
        <f>SUM(C135:C137)</f>
        <v>0</v>
      </c>
      <c r="D134" s="25">
        <f>SUM(D135:D137)</f>
        <v>0</v>
      </c>
      <c r="E134" s="25">
        <f>SUM(E135:E137)</f>
        <v>0</v>
      </c>
      <c r="F134" s="46">
        <f t="shared" si="4"/>
        <v>0</v>
      </c>
      <c r="G134" s="34" t="e">
        <f t="shared" si="5"/>
        <v>#DIV/0!</v>
      </c>
      <c r="H134" s="46">
        <f t="shared" si="6"/>
        <v>0</v>
      </c>
      <c r="I134" s="34" t="e">
        <f t="shared" si="7"/>
        <v>#DIV/0!</v>
      </c>
    </row>
    <row r="135" spans="1:9" s="14" customFormat="1" ht="30" customHeight="1" hidden="1">
      <c r="A135" s="43"/>
      <c r="B135" s="26" t="s">
        <v>257</v>
      </c>
      <c r="C135" s="37"/>
      <c r="D135" s="37"/>
      <c r="E135" s="37"/>
      <c r="F135" s="45">
        <f t="shared" si="4"/>
        <v>0</v>
      </c>
      <c r="G135" s="35" t="e">
        <f t="shared" si="5"/>
        <v>#DIV/0!</v>
      </c>
      <c r="H135" s="45">
        <f t="shared" si="6"/>
        <v>0</v>
      </c>
      <c r="I135" s="35" t="e">
        <f t="shared" si="7"/>
        <v>#DIV/0!</v>
      </c>
    </row>
    <row r="136" spans="1:9" s="14" customFormat="1" ht="23.25" customHeight="1" hidden="1">
      <c r="A136" s="41"/>
      <c r="B136" s="26" t="s">
        <v>258</v>
      </c>
      <c r="C136" s="37"/>
      <c r="D136" s="37"/>
      <c r="E136" s="37"/>
      <c r="F136" s="45">
        <f t="shared" si="4"/>
        <v>0</v>
      </c>
      <c r="G136" s="35" t="e">
        <f t="shared" si="5"/>
        <v>#DIV/0!</v>
      </c>
      <c r="H136" s="45">
        <f t="shared" si="6"/>
        <v>0</v>
      </c>
      <c r="I136" s="35" t="e">
        <f t="shared" si="7"/>
        <v>#DIV/0!</v>
      </c>
    </row>
    <row r="137" spans="1:9" s="14" customFormat="1" ht="58.5" customHeight="1" hidden="1">
      <c r="A137" s="41"/>
      <c r="B137" s="26" t="s">
        <v>259</v>
      </c>
      <c r="C137" s="37"/>
      <c r="D137" s="37"/>
      <c r="E137" s="37"/>
      <c r="F137" s="45">
        <f t="shared" si="4"/>
        <v>0</v>
      </c>
      <c r="G137" s="35" t="e">
        <f t="shared" si="5"/>
        <v>#DIV/0!</v>
      </c>
      <c r="H137" s="45">
        <f t="shared" si="6"/>
        <v>0</v>
      </c>
      <c r="I137" s="35" t="e">
        <f t="shared" si="7"/>
        <v>#DIV/0!</v>
      </c>
    </row>
    <row r="138" spans="1:9" ht="54.75" customHeight="1" hidden="1">
      <c r="A138" s="42" t="s">
        <v>135</v>
      </c>
      <c r="B138" s="40" t="s">
        <v>115</v>
      </c>
      <c r="C138" s="25"/>
      <c r="D138" s="25"/>
      <c r="E138" s="25"/>
      <c r="F138" s="46">
        <f t="shared" si="4"/>
        <v>0</v>
      </c>
      <c r="G138" s="34" t="e">
        <f t="shared" si="5"/>
        <v>#DIV/0!</v>
      </c>
      <c r="H138" s="46">
        <f t="shared" si="6"/>
        <v>0</v>
      </c>
      <c r="I138" s="34" t="e">
        <f t="shared" si="7"/>
        <v>#DIV/0!</v>
      </c>
    </row>
    <row r="139" spans="1:9" ht="31.5" customHeight="1" hidden="1">
      <c r="A139" s="42" t="s">
        <v>136</v>
      </c>
      <c r="B139" s="38" t="s">
        <v>137</v>
      </c>
      <c r="C139" s="25">
        <f>SUM(C140:C142)</f>
        <v>0</v>
      </c>
      <c r="D139" s="25">
        <f>SUM(D140:D142)</f>
        <v>0</v>
      </c>
      <c r="E139" s="25">
        <f>SUM(E140:E142)</f>
        <v>0</v>
      </c>
      <c r="F139" s="46">
        <f t="shared" si="4"/>
        <v>0</v>
      </c>
      <c r="G139" s="34" t="e">
        <f t="shared" si="5"/>
        <v>#DIV/0!</v>
      </c>
      <c r="H139" s="46">
        <f t="shared" si="6"/>
        <v>0</v>
      </c>
      <c r="I139" s="34" t="e">
        <f t="shared" si="7"/>
        <v>#DIV/0!</v>
      </c>
    </row>
    <row r="140" spans="1:9" s="14" customFormat="1" ht="42.75" customHeight="1" hidden="1">
      <c r="A140" s="41"/>
      <c r="B140" s="26" t="s">
        <v>277</v>
      </c>
      <c r="C140" s="37"/>
      <c r="D140" s="37"/>
      <c r="E140" s="37"/>
      <c r="F140" s="45">
        <f t="shared" si="4"/>
        <v>0</v>
      </c>
      <c r="G140" s="35" t="e">
        <f t="shared" si="5"/>
        <v>#DIV/0!</v>
      </c>
      <c r="H140" s="45">
        <f t="shared" si="6"/>
        <v>0</v>
      </c>
      <c r="I140" s="35" t="e">
        <f t="shared" si="7"/>
        <v>#DIV/0!</v>
      </c>
    </row>
    <row r="141" spans="1:9" s="14" customFormat="1" ht="42.75" customHeight="1" hidden="1">
      <c r="A141" s="41"/>
      <c r="B141" s="26" t="s">
        <v>279</v>
      </c>
      <c r="C141" s="37"/>
      <c r="D141" s="37"/>
      <c r="E141" s="37"/>
      <c r="F141" s="45">
        <f t="shared" si="4"/>
        <v>0</v>
      </c>
      <c r="G141" s="35" t="e">
        <f t="shared" si="5"/>
        <v>#DIV/0!</v>
      </c>
      <c r="H141" s="45">
        <f t="shared" si="6"/>
        <v>0</v>
      </c>
      <c r="I141" s="35" t="e">
        <f t="shared" si="7"/>
        <v>#DIV/0!</v>
      </c>
    </row>
    <row r="142" spans="1:9" s="14" customFormat="1" ht="42.75" customHeight="1" hidden="1">
      <c r="A142" s="41"/>
      <c r="B142" s="26" t="s">
        <v>280</v>
      </c>
      <c r="C142" s="37"/>
      <c r="D142" s="37"/>
      <c r="E142" s="37"/>
      <c r="F142" s="45">
        <f t="shared" si="4"/>
        <v>0</v>
      </c>
      <c r="G142" s="35" t="e">
        <f t="shared" si="5"/>
        <v>#DIV/0!</v>
      </c>
      <c r="H142" s="45">
        <f t="shared" si="6"/>
        <v>0</v>
      </c>
      <c r="I142" s="35" t="e">
        <f t="shared" si="7"/>
        <v>#DIV/0!</v>
      </c>
    </row>
    <row r="143" spans="1:9" ht="32.25" customHeight="1" hidden="1">
      <c r="A143" s="42" t="s">
        <v>269</v>
      </c>
      <c r="B143" s="38" t="s">
        <v>260</v>
      </c>
      <c r="C143" s="25">
        <f>SUM(C144)</f>
        <v>0</v>
      </c>
      <c r="D143" s="25">
        <f>SUM(D144)</f>
        <v>0</v>
      </c>
      <c r="E143" s="25">
        <f>SUM(E144)</f>
        <v>0</v>
      </c>
      <c r="F143" s="46">
        <f t="shared" si="4"/>
        <v>0</v>
      </c>
      <c r="G143" s="34" t="e">
        <f t="shared" si="5"/>
        <v>#DIV/0!</v>
      </c>
      <c r="H143" s="46">
        <f t="shared" si="6"/>
        <v>0</v>
      </c>
      <c r="I143" s="34" t="e">
        <f t="shared" si="7"/>
        <v>#DIV/0!</v>
      </c>
    </row>
    <row r="144" spans="1:9" s="14" customFormat="1" ht="32.25" customHeight="1" hidden="1">
      <c r="A144" s="41"/>
      <c r="B144" s="26" t="s">
        <v>180</v>
      </c>
      <c r="C144" s="37"/>
      <c r="D144" s="37"/>
      <c r="E144" s="37"/>
      <c r="F144" s="45">
        <f t="shared" si="4"/>
        <v>0</v>
      </c>
      <c r="G144" s="35" t="e">
        <f t="shared" si="5"/>
        <v>#DIV/0!</v>
      </c>
      <c r="H144" s="45">
        <f t="shared" si="6"/>
        <v>0</v>
      </c>
      <c r="I144" s="35" t="e">
        <f t="shared" si="7"/>
        <v>#DIV/0!</v>
      </c>
    </row>
    <row r="145" spans="1:9" ht="32.25" customHeight="1" hidden="1">
      <c r="A145" s="42" t="s">
        <v>138</v>
      </c>
      <c r="B145" s="38" t="s">
        <v>139</v>
      </c>
      <c r="C145" s="25">
        <f>SUM(C147)</f>
        <v>0</v>
      </c>
      <c r="D145" s="25">
        <f>SUM(D147)</f>
        <v>0</v>
      </c>
      <c r="E145" s="25">
        <f>SUM(E147)</f>
        <v>0</v>
      </c>
      <c r="F145" s="46">
        <f t="shared" si="4"/>
        <v>0</v>
      </c>
      <c r="G145" s="34" t="e">
        <f t="shared" si="5"/>
        <v>#DIV/0!</v>
      </c>
      <c r="H145" s="46">
        <f t="shared" si="6"/>
        <v>0</v>
      </c>
      <c r="I145" s="34" t="e">
        <f t="shared" si="7"/>
        <v>#DIV/0!</v>
      </c>
    </row>
    <row r="146" spans="1:9" ht="44.25" customHeight="1" hidden="1">
      <c r="A146" s="42"/>
      <c r="B146" s="26" t="s">
        <v>282</v>
      </c>
      <c r="C146" s="25"/>
      <c r="D146" s="25"/>
      <c r="E146" s="25"/>
      <c r="F146" s="46">
        <f t="shared" si="4"/>
        <v>0</v>
      </c>
      <c r="G146" s="34" t="e">
        <f t="shared" si="5"/>
        <v>#DIV/0!</v>
      </c>
      <c r="H146" s="46">
        <f t="shared" si="6"/>
        <v>0</v>
      </c>
      <c r="I146" s="34" t="e">
        <f t="shared" si="7"/>
        <v>#DIV/0!</v>
      </c>
    </row>
    <row r="147" spans="1:9" s="14" customFormat="1" ht="44.25" customHeight="1" hidden="1">
      <c r="A147" s="41"/>
      <c r="B147" s="26" t="s">
        <v>176</v>
      </c>
      <c r="C147" s="37"/>
      <c r="D147" s="37"/>
      <c r="E147" s="37"/>
      <c r="F147" s="45">
        <f t="shared" si="4"/>
        <v>0</v>
      </c>
      <c r="G147" s="35" t="e">
        <f t="shared" si="5"/>
        <v>#DIV/0!</v>
      </c>
      <c r="H147" s="45">
        <f t="shared" si="6"/>
        <v>0</v>
      </c>
      <c r="I147" s="35" t="e">
        <f t="shared" si="7"/>
        <v>#DIV/0!</v>
      </c>
    </row>
    <row r="148" spans="1:9" ht="57.75" customHeight="1" hidden="1">
      <c r="A148" s="42" t="s">
        <v>289</v>
      </c>
      <c r="B148" s="38" t="s">
        <v>290</v>
      </c>
      <c r="C148" s="25">
        <f>SUM(C149:C150)</f>
        <v>0</v>
      </c>
      <c r="D148" s="25">
        <f>SUM(D149:D150)</f>
        <v>0</v>
      </c>
      <c r="E148" s="25">
        <f>SUM(E149:E150)</f>
        <v>0</v>
      </c>
      <c r="F148" s="46">
        <f t="shared" si="4"/>
        <v>0</v>
      </c>
      <c r="G148" s="34" t="e">
        <f t="shared" si="5"/>
        <v>#DIV/0!</v>
      </c>
      <c r="H148" s="46">
        <f t="shared" si="6"/>
        <v>0</v>
      </c>
      <c r="I148" s="34" t="e">
        <f t="shared" si="7"/>
        <v>#DIV/0!</v>
      </c>
    </row>
    <row r="149" spans="1:9" s="14" customFormat="1" ht="55.5" customHeight="1" hidden="1">
      <c r="A149" s="48"/>
      <c r="B149" s="26" t="s">
        <v>283</v>
      </c>
      <c r="C149" s="37"/>
      <c r="D149" s="37"/>
      <c r="E149" s="37"/>
      <c r="F149" s="45">
        <f t="shared" si="4"/>
        <v>0</v>
      </c>
      <c r="G149" s="35" t="e">
        <f t="shared" si="5"/>
        <v>#DIV/0!</v>
      </c>
      <c r="H149" s="45">
        <f t="shared" si="6"/>
        <v>0</v>
      </c>
      <c r="I149" s="35" t="e">
        <f t="shared" si="7"/>
        <v>#DIV/0!</v>
      </c>
    </row>
    <row r="150" spans="1:9" s="14" customFormat="1" ht="81" customHeight="1" hidden="1">
      <c r="A150" s="48"/>
      <c r="B150" s="26" t="s">
        <v>284</v>
      </c>
      <c r="C150" s="37"/>
      <c r="D150" s="37"/>
      <c r="E150" s="37"/>
      <c r="F150" s="45">
        <f t="shared" si="4"/>
        <v>0</v>
      </c>
      <c r="G150" s="35" t="e">
        <f t="shared" si="5"/>
        <v>#DIV/0!</v>
      </c>
      <c r="H150" s="45">
        <f t="shared" si="6"/>
        <v>0</v>
      </c>
      <c r="I150" s="35" t="e">
        <f t="shared" si="7"/>
        <v>#DIV/0!</v>
      </c>
    </row>
    <row r="151" spans="1:9" ht="31.5" customHeight="1" hidden="1">
      <c r="A151" s="42" t="s">
        <v>140</v>
      </c>
      <c r="B151" s="38" t="s">
        <v>141</v>
      </c>
      <c r="C151" s="25"/>
      <c r="D151" s="25"/>
      <c r="E151" s="25"/>
      <c r="F151" s="46">
        <f aca="true" t="shared" si="9" ref="F151:F214">E151-C151</f>
        <v>0</v>
      </c>
      <c r="G151" s="34" t="e">
        <f aca="true" t="shared" si="10" ref="G151:G214">E151/C151*100</f>
        <v>#DIV/0!</v>
      </c>
      <c r="H151" s="46">
        <f t="shared" si="6"/>
        <v>0</v>
      </c>
      <c r="I151" s="34" t="e">
        <f t="shared" si="7"/>
        <v>#DIV/0!</v>
      </c>
    </row>
    <row r="152" spans="1:9" ht="47.25" customHeight="1" hidden="1">
      <c r="A152" s="42" t="s">
        <v>275</v>
      </c>
      <c r="B152" s="38" t="s">
        <v>274</v>
      </c>
      <c r="C152" s="25"/>
      <c r="D152" s="25"/>
      <c r="E152" s="25"/>
      <c r="F152" s="46">
        <f t="shared" si="9"/>
        <v>0</v>
      </c>
      <c r="G152" s="34" t="e">
        <f t="shared" si="10"/>
        <v>#DIV/0!</v>
      </c>
      <c r="H152" s="46">
        <f t="shared" si="6"/>
        <v>0</v>
      </c>
      <c r="I152" s="34" t="e">
        <f t="shared" si="7"/>
        <v>#DIV/0!</v>
      </c>
    </row>
    <row r="153" spans="1:9" ht="42.75" customHeight="1" hidden="1">
      <c r="A153" s="42" t="s">
        <v>270</v>
      </c>
      <c r="B153" s="38" t="s">
        <v>261</v>
      </c>
      <c r="C153" s="25"/>
      <c r="D153" s="25"/>
      <c r="E153" s="25"/>
      <c r="F153" s="46">
        <f t="shared" si="9"/>
        <v>0</v>
      </c>
      <c r="G153" s="34" t="e">
        <f t="shared" si="10"/>
        <v>#DIV/0!</v>
      </c>
      <c r="H153" s="46">
        <f t="shared" si="6"/>
        <v>0</v>
      </c>
      <c r="I153" s="34" t="e">
        <f t="shared" si="7"/>
        <v>#DIV/0!</v>
      </c>
    </row>
    <row r="154" spans="1:9" ht="29.25" customHeight="1" hidden="1">
      <c r="A154" s="42" t="s">
        <v>142</v>
      </c>
      <c r="B154" s="38" t="s">
        <v>116</v>
      </c>
      <c r="C154" s="25"/>
      <c r="D154" s="25"/>
      <c r="E154" s="25"/>
      <c r="F154" s="46">
        <f t="shared" si="9"/>
        <v>0</v>
      </c>
      <c r="G154" s="34" t="e">
        <f t="shared" si="10"/>
        <v>#DIV/0!</v>
      </c>
      <c r="H154" s="46">
        <f t="shared" si="6"/>
        <v>0</v>
      </c>
      <c r="I154" s="34" t="e">
        <f t="shared" si="7"/>
        <v>#DIV/0!</v>
      </c>
    </row>
    <row r="155" spans="1:9" ht="31.5" customHeight="1" hidden="1">
      <c r="A155" s="42" t="s">
        <v>143</v>
      </c>
      <c r="B155" s="38" t="s">
        <v>144</v>
      </c>
      <c r="C155" s="25">
        <f>SUM(C156:C158)</f>
        <v>0</v>
      </c>
      <c r="D155" s="25">
        <f>SUM(D156:D158)</f>
        <v>0</v>
      </c>
      <c r="E155" s="25">
        <f>SUM(E156:E158)</f>
        <v>0</v>
      </c>
      <c r="F155" s="46">
        <f t="shared" si="9"/>
        <v>0</v>
      </c>
      <c r="G155" s="34" t="e">
        <f t="shared" si="10"/>
        <v>#DIV/0!</v>
      </c>
      <c r="H155" s="46">
        <f t="shared" si="6"/>
        <v>0</v>
      </c>
      <c r="I155" s="34" t="e">
        <f t="shared" si="7"/>
        <v>#DIV/0!</v>
      </c>
    </row>
    <row r="156" spans="1:9" s="14" customFormat="1" ht="30" customHeight="1" hidden="1">
      <c r="A156" s="41"/>
      <c r="B156" s="26" t="s">
        <v>153</v>
      </c>
      <c r="C156" s="37"/>
      <c r="D156" s="37"/>
      <c r="E156" s="37"/>
      <c r="F156" s="45">
        <f t="shared" si="9"/>
        <v>0</v>
      </c>
      <c r="G156" s="35" t="e">
        <f t="shared" si="10"/>
        <v>#DIV/0!</v>
      </c>
      <c r="H156" s="45">
        <f t="shared" si="6"/>
        <v>0</v>
      </c>
      <c r="I156" s="35" t="e">
        <f t="shared" si="7"/>
        <v>#DIV/0!</v>
      </c>
    </row>
    <row r="157" spans="1:9" s="14" customFormat="1" ht="41.25" customHeight="1" hidden="1">
      <c r="A157" s="41"/>
      <c r="B157" s="26" t="s">
        <v>291</v>
      </c>
      <c r="C157" s="37"/>
      <c r="D157" s="37"/>
      <c r="E157" s="37"/>
      <c r="F157" s="45">
        <f t="shared" si="9"/>
        <v>0</v>
      </c>
      <c r="G157" s="35" t="e">
        <f t="shared" si="10"/>
        <v>#DIV/0!</v>
      </c>
      <c r="H157" s="45">
        <f t="shared" si="6"/>
        <v>0</v>
      </c>
      <c r="I157" s="35" t="e">
        <f t="shared" si="7"/>
        <v>#DIV/0!</v>
      </c>
    </row>
    <row r="158" spans="1:9" s="14" customFormat="1" ht="24.75" customHeight="1" hidden="1">
      <c r="A158" s="41"/>
      <c r="B158" s="26" t="s">
        <v>292</v>
      </c>
      <c r="C158" s="37"/>
      <c r="D158" s="37"/>
      <c r="E158" s="37"/>
      <c r="F158" s="45">
        <f t="shared" si="9"/>
        <v>0</v>
      </c>
      <c r="G158" s="35" t="e">
        <f t="shared" si="10"/>
        <v>#DIV/0!</v>
      </c>
      <c r="H158" s="45">
        <f t="shared" si="6"/>
        <v>0</v>
      </c>
      <c r="I158" s="35" t="e">
        <f t="shared" si="7"/>
        <v>#DIV/0!</v>
      </c>
    </row>
    <row r="159" spans="1:9" ht="24.75" customHeight="1" hidden="1">
      <c r="A159" s="42" t="s">
        <v>271</v>
      </c>
      <c r="B159" s="38" t="s">
        <v>262</v>
      </c>
      <c r="C159" s="46">
        <f>SUM(C160:C161)</f>
        <v>0</v>
      </c>
      <c r="D159" s="46">
        <f>SUM(D160:D161)</f>
        <v>0</v>
      </c>
      <c r="E159" s="46">
        <f>SUM(E160:E161)</f>
        <v>0</v>
      </c>
      <c r="F159" s="46">
        <f t="shared" si="9"/>
        <v>0</v>
      </c>
      <c r="G159" s="34" t="e">
        <f t="shared" si="10"/>
        <v>#DIV/0!</v>
      </c>
      <c r="H159" s="46">
        <f t="shared" si="6"/>
        <v>0</v>
      </c>
      <c r="I159" s="34" t="e">
        <f t="shared" si="7"/>
        <v>#DIV/0!</v>
      </c>
    </row>
    <row r="160" spans="1:9" s="14" customFormat="1" ht="32.25" customHeight="1" hidden="1">
      <c r="A160" s="41"/>
      <c r="B160" s="26" t="s">
        <v>263</v>
      </c>
      <c r="C160" s="45"/>
      <c r="D160" s="45"/>
      <c r="E160" s="45"/>
      <c r="F160" s="45">
        <f t="shared" si="9"/>
        <v>0</v>
      </c>
      <c r="G160" s="35" t="e">
        <f t="shared" si="10"/>
        <v>#DIV/0!</v>
      </c>
      <c r="H160" s="45">
        <f t="shared" si="6"/>
        <v>0</v>
      </c>
      <c r="I160" s="35" t="e">
        <f t="shared" si="7"/>
        <v>#DIV/0!</v>
      </c>
    </row>
    <row r="161" spans="1:9" s="14" customFormat="1" ht="24.75" customHeight="1" hidden="1">
      <c r="A161" s="41"/>
      <c r="B161" s="26" t="s">
        <v>184</v>
      </c>
      <c r="C161" s="45"/>
      <c r="D161" s="45"/>
      <c r="E161" s="45"/>
      <c r="F161" s="45">
        <f t="shared" si="9"/>
        <v>0</v>
      </c>
      <c r="G161" s="35" t="e">
        <f t="shared" si="10"/>
        <v>#DIV/0!</v>
      </c>
      <c r="H161" s="45">
        <f t="shared" si="6"/>
        <v>0</v>
      </c>
      <c r="I161" s="35" t="e">
        <f t="shared" si="7"/>
        <v>#DIV/0!</v>
      </c>
    </row>
    <row r="162" spans="1:9" ht="30" customHeight="1" hidden="1">
      <c r="A162" s="42" t="s">
        <v>145</v>
      </c>
      <c r="B162" s="38" t="s">
        <v>110</v>
      </c>
      <c r="C162" s="46">
        <f>C163+C165+C167+C169+C171+C173</f>
        <v>0</v>
      </c>
      <c r="D162" s="46">
        <f>D163+D165+D167+D169+D171+D173</f>
        <v>0</v>
      </c>
      <c r="E162" s="46">
        <f>E163+E165+E167+E169+E171+E173</f>
        <v>0</v>
      </c>
      <c r="F162" s="46">
        <f t="shared" si="9"/>
        <v>0</v>
      </c>
      <c r="G162" s="34" t="e">
        <f t="shared" si="10"/>
        <v>#DIV/0!</v>
      </c>
      <c r="H162" s="46">
        <f t="shared" si="6"/>
        <v>0</v>
      </c>
      <c r="I162" s="34" t="e">
        <f t="shared" si="7"/>
        <v>#DIV/0!</v>
      </c>
    </row>
    <row r="163" spans="1:9" ht="30" customHeight="1" hidden="1">
      <c r="A163" s="42" t="s">
        <v>146</v>
      </c>
      <c r="B163" s="38" t="s">
        <v>264</v>
      </c>
      <c r="C163" s="46">
        <f>C164</f>
        <v>0</v>
      </c>
      <c r="D163" s="46">
        <f>D164</f>
        <v>0</v>
      </c>
      <c r="E163" s="46">
        <f>E164</f>
        <v>0</v>
      </c>
      <c r="F163" s="46">
        <f t="shared" si="9"/>
        <v>0</v>
      </c>
      <c r="G163" s="34" t="e">
        <f t="shared" si="10"/>
        <v>#DIV/0!</v>
      </c>
      <c r="H163" s="46">
        <f t="shared" si="6"/>
        <v>0</v>
      </c>
      <c r="I163" s="34" t="e">
        <f t="shared" si="7"/>
        <v>#DIV/0!</v>
      </c>
    </row>
    <row r="164" spans="1:9" s="14" customFormat="1" ht="24.75" customHeight="1" hidden="1">
      <c r="A164" s="41"/>
      <c r="B164" s="26" t="s">
        <v>150</v>
      </c>
      <c r="C164" s="45"/>
      <c r="D164" s="45"/>
      <c r="E164" s="45"/>
      <c r="F164" s="45">
        <f t="shared" si="9"/>
        <v>0</v>
      </c>
      <c r="G164" s="35" t="e">
        <f t="shared" si="10"/>
        <v>#DIV/0!</v>
      </c>
      <c r="H164" s="45">
        <f t="shared" si="6"/>
        <v>0</v>
      </c>
      <c r="I164" s="35" t="e">
        <f t="shared" si="7"/>
        <v>#DIV/0!</v>
      </c>
    </row>
    <row r="165" spans="1:9" ht="27.75" customHeight="1" hidden="1">
      <c r="A165" s="42" t="s">
        <v>147</v>
      </c>
      <c r="B165" s="38" t="s">
        <v>110</v>
      </c>
      <c r="C165" s="46">
        <f>C166</f>
        <v>0</v>
      </c>
      <c r="D165" s="46">
        <f>D166</f>
        <v>0</v>
      </c>
      <c r="E165" s="46">
        <f>E166</f>
        <v>0</v>
      </c>
      <c r="F165" s="46">
        <f t="shared" si="9"/>
        <v>0</v>
      </c>
      <c r="G165" s="34" t="e">
        <f t="shared" si="10"/>
        <v>#DIV/0!</v>
      </c>
      <c r="H165" s="46">
        <f t="shared" si="6"/>
        <v>0</v>
      </c>
      <c r="I165" s="34" t="e">
        <f t="shared" si="7"/>
        <v>#DIV/0!</v>
      </c>
    </row>
    <row r="166" spans="1:9" s="14" customFormat="1" ht="27.75" customHeight="1" hidden="1">
      <c r="A166" s="41"/>
      <c r="B166" s="26" t="s">
        <v>265</v>
      </c>
      <c r="C166" s="45"/>
      <c r="D166" s="45"/>
      <c r="E166" s="45"/>
      <c r="F166" s="45">
        <f t="shared" si="9"/>
        <v>0</v>
      </c>
      <c r="G166" s="35" t="e">
        <f t="shared" si="10"/>
        <v>#DIV/0!</v>
      </c>
      <c r="H166" s="45">
        <f t="shared" si="6"/>
        <v>0</v>
      </c>
      <c r="I166" s="35" t="e">
        <f t="shared" si="7"/>
        <v>#DIV/0!</v>
      </c>
    </row>
    <row r="167" spans="1:9" ht="27.75" customHeight="1" hidden="1">
      <c r="A167" s="42" t="s">
        <v>148</v>
      </c>
      <c r="B167" s="38" t="s">
        <v>110</v>
      </c>
      <c r="C167" s="46">
        <f>C168</f>
        <v>0</v>
      </c>
      <c r="D167" s="46">
        <f>D168</f>
        <v>0</v>
      </c>
      <c r="E167" s="46">
        <f>E168</f>
        <v>0</v>
      </c>
      <c r="F167" s="46">
        <f t="shared" si="9"/>
        <v>0</v>
      </c>
      <c r="G167" s="34" t="e">
        <f t="shared" si="10"/>
        <v>#DIV/0!</v>
      </c>
      <c r="H167" s="46">
        <f t="shared" si="6"/>
        <v>0</v>
      </c>
      <c r="I167" s="34" t="e">
        <f t="shared" si="7"/>
        <v>#DIV/0!</v>
      </c>
    </row>
    <row r="168" spans="1:9" s="14" customFormat="1" ht="27.75" customHeight="1" hidden="1">
      <c r="A168" s="41"/>
      <c r="B168" s="26" t="s">
        <v>265</v>
      </c>
      <c r="C168" s="45"/>
      <c r="D168" s="45"/>
      <c r="E168" s="45"/>
      <c r="F168" s="45">
        <f t="shared" si="9"/>
        <v>0</v>
      </c>
      <c r="G168" s="35" t="e">
        <f t="shared" si="10"/>
        <v>#DIV/0!</v>
      </c>
      <c r="H168" s="45">
        <f aca="true" t="shared" si="11" ref="H168:H231">E168-D168</f>
        <v>0</v>
      </c>
      <c r="I168" s="35" t="e">
        <f aca="true" t="shared" si="12" ref="I168:I231">E168/D168*100</f>
        <v>#DIV/0!</v>
      </c>
    </row>
    <row r="169" spans="1:9" ht="27.75" customHeight="1" hidden="1">
      <c r="A169" s="42" t="s">
        <v>185</v>
      </c>
      <c r="B169" s="38" t="s">
        <v>110</v>
      </c>
      <c r="C169" s="46">
        <f>C170</f>
        <v>0</v>
      </c>
      <c r="D169" s="46">
        <f>D170</f>
        <v>0</v>
      </c>
      <c r="E169" s="46">
        <f>E170</f>
        <v>0</v>
      </c>
      <c r="F169" s="46">
        <f t="shared" si="9"/>
        <v>0</v>
      </c>
      <c r="G169" s="34" t="e">
        <f t="shared" si="10"/>
        <v>#DIV/0!</v>
      </c>
      <c r="H169" s="46">
        <f t="shared" si="11"/>
        <v>0</v>
      </c>
      <c r="I169" s="34" t="e">
        <f t="shared" si="12"/>
        <v>#DIV/0!</v>
      </c>
    </row>
    <row r="170" spans="1:9" s="14" customFormat="1" ht="24.75" customHeight="1" hidden="1">
      <c r="A170" s="41"/>
      <c r="B170" s="26" t="s">
        <v>150</v>
      </c>
      <c r="C170" s="45"/>
      <c r="D170" s="45"/>
      <c r="E170" s="45"/>
      <c r="F170" s="45">
        <f t="shared" si="9"/>
        <v>0</v>
      </c>
      <c r="G170" s="35" t="e">
        <f t="shared" si="10"/>
        <v>#DIV/0!</v>
      </c>
      <c r="H170" s="45">
        <f t="shared" si="11"/>
        <v>0</v>
      </c>
      <c r="I170" s="35" t="e">
        <f t="shared" si="12"/>
        <v>#DIV/0!</v>
      </c>
    </row>
    <row r="171" spans="1:9" ht="27.75" customHeight="1" hidden="1">
      <c r="A171" s="42" t="s">
        <v>272</v>
      </c>
      <c r="B171" s="38" t="s">
        <v>110</v>
      </c>
      <c r="C171" s="46">
        <f>C172</f>
        <v>0</v>
      </c>
      <c r="D171" s="46">
        <f>D172</f>
        <v>0</v>
      </c>
      <c r="E171" s="46">
        <f>E172</f>
        <v>0</v>
      </c>
      <c r="F171" s="46">
        <f t="shared" si="9"/>
        <v>0</v>
      </c>
      <c r="G171" s="34" t="e">
        <f t="shared" si="10"/>
        <v>#DIV/0!</v>
      </c>
      <c r="H171" s="46">
        <f t="shared" si="11"/>
        <v>0</v>
      </c>
      <c r="I171" s="34" t="e">
        <f t="shared" si="12"/>
        <v>#DIV/0!</v>
      </c>
    </row>
    <row r="172" spans="1:9" s="14" customFormat="1" ht="24.75" customHeight="1" hidden="1">
      <c r="A172" s="41"/>
      <c r="B172" s="26" t="s">
        <v>183</v>
      </c>
      <c r="C172" s="45"/>
      <c r="D172" s="45"/>
      <c r="E172" s="45"/>
      <c r="F172" s="45">
        <f t="shared" si="9"/>
        <v>0</v>
      </c>
      <c r="G172" s="35" t="e">
        <f t="shared" si="10"/>
        <v>#DIV/0!</v>
      </c>
      <c r="H172" s="45">
        <f t="shared" si="11"/>
        <v>0</v>
      </c>
      <c r="I172" s="35" t="e">
        <f t="shared" si="12"/>
        <v>#DIV/0!</v>
      </c>
    </row>
    <row r="173" spans="1:9" ht="27.75" customHeight="1" hidden="1">
      <c r="A173" s="42" t="s">
        <v>273</v>
      </c>
      <c r="B173" s="38" t="s">
        <v>110</v>
      </c>
      <c r="C173" s="46">
        <f>C174</f>
        <v>0</v>
      </c>
      <c r="D173" s="46">
        <f>D174</f>
        <v>0</v>
      </c>
      <c r="E173" s="46">
        <f>E174</f>
        <v>0</v>
      </c>
      <c r="F173" s="46">
        <f t="shared" si="9"/>
        <v>0</v>
      </c>
      <c r="G173" s="34" t="e">
        <f t="shared" si="10"/>
        <v>#DIV/0!</v>
      </c>
      <c r="H173" s="46">
        <f t="shared" si="11"/>
        <v>0</v>
      </c>
      <c r="I173" s="34" t="e">
        <f t="shared" si="12"/>
        <v>#DIV/0!</v>
      </c>
    </row>
    <row r="174" spans="1:9" s="14" customFormat="1" ht="24.75" customHeight="1" hidden="1">
      <c r="A174" s="41"/>
      <c r="B174" s="26" t="s">
        <v>183</v>
      </c>
      <c r="C174" s="45"/>
      <c r="D174" s="45"/>
      <c r="E174" s="45"/>
      <c r="F174" s="45">
        <f t="shared" si="9"/>
        <v>0</v>
      </c>
      <c r="G174" s="35" t="e">
        <f t="shared" si="10"/>
        <v>#DIV/0!</v>
      </c>
      <c r="H174" s="45">
        <f t="shared" si="11"/>
        <v>0</v>
      </c>
      <c r="I174" s="35" t="e">
        <f t="shared" si="12"/>
        <v>#DIV/0!</v>
      </c>
    </row>
    <row r="175" spans="1:9" ht="24.75" customHeight="1" hidden="1">
      <c r="A175" s="42" t="s">
        <v>149</v>
      </c>
      <c r="B175" s="40" t="s">
        <v>99</v>
      </c>
      <c r="C175" s="46">
        <f>SUM(C176:C202)</f>
        <v>0</v>
      </c>
      <c r="D175" s="46">
        <f>SUM(D176:D202)</f>
        <v>0</v>
      </c>
      <c r="E175" s="46">
        <f>SUM(E176:E202)</f>
        <v>0</v>
      </c>
      <c r="F175" s="46">
        <f t="shared" si="9"/>
        <v>0</v>
      </c>
      <c r="G175" s="34" t="e">
        <f t="shared" si="10"/>
        <v>#DIV/0!</v>
      </c>
      <c r="H175" s="46">
        <f t="shared" si="11"/>
        <v>0</v>
      </c>
      <c r="I175" s="34" t="e">
        <f t="shared" si="12"/>
        <v>#DIV/0!</v>
      </c>
    </row>
    <row r="176" spans="1:9" s="14" customFormat="1" ht="44.25" customHeight="1" hidden="1">
      <c r="A176" s="41"/>
      <c r="B176" s="26" t="s">
        <v>100</v>
      </c>
      <c r="C176" s="45"/>
      <c r="D176" s="45"/>
      <c r="E176" s="45"/>
      <c r="F176" s="45">
        <f t="shared" si="9"/>
        <v>0</v>
      </c>
      <c r="G176" s="35" t="e">
        <f t="shared" si="10"/>
        <v>#DIV/0!</v>
      </c>
      <c r="H176" s="45">
        <f t="shared" si="11"/>
        <v>0</v>
      </c>
      <c r="I176" s="35" t="e">
        <f t="shared" si="12"/>
        <v>#DIV/0!</v>
      </c>
    </row>
    <row r="177" spans="1:9" s="14" customFormat="1" ht="39.75" customHeight="1" hidden="1">
      <c r="A177" s="41"/>
      <c r="B177" s="26" t="s">
        <v>101</v>
      </c>
      <c r="C177" s="45"/>
      <c r="D177" s="45"/>
      <c r="E177" s="45"/>
      <c r="F177" s="45">
        <f t="shared" si="9"/>
        <v>0</v>
      </c>
      <c r="G177" s="35" t="e">
        <f t="shared" si="10"/>
        <v>#DIV/0!</v>
      </c>
      <c r="H177" s="45">
        <f t="shared" si="11"/>
        <v>0</v>
      </c>
      <c r="I177" s="35" t="e">
        <f t="shared" si="12"/>
        <v>#DIV/0!</v>
      </c>
    </row>
    <row r="178" spans="1:9" s="14" customFormat="1" ht="28.5" customHeight="1" hidden="1">
      <c r="A178" s="41"/>
      <c r="B178" s="26" t="s">
        <v>178</v>
      </c>
      <c r="C178" s="45"/>
      <c r="D178" s="45"/>
      <c r="E178" s="45"/>
      <c r="F178" s="45">
        <f t="shared" si="9"/>
        <v>0</v>
      </c>
      <c r="G178" s="35" t="e">
        <f t="shared" si="10"/>
        <v>#DIV/0!</v>
      </c>
      <c r="H178" s="45">
        <f t="shared" si="11"/>
        <v>0</v>
      </c>
      <c r="I178" s="35" t="e">
        <f t="shared" si="12"/>
        <v>#DIV/0!</v>
      </c>
    </row>
    <row r="179" spans="1:9" s="14" customFormat="1" ht="42" customHeight="1" hidden="1">
      <c r="A179" s="41"/>
      <c r="B179" s="26" t="s">
        <v>267</v>
      </c>
      <c r="C179" s="45"/>
      <c r="D179" s="45"/>
      <c r="E179" s="45"/>
      <c r="F179" s="45">
        <f t="shared" si="9"/>
        <v>0</v>
      </c>
      <c r="G179" s="35" t="e">
        <f t="shared" si="10"/>
        <v>#DIV/0!</v>
      </c>
      <c r="H179" s="45">
        <f t="shared" si="11"/>
        <v>0</v>
      </c>
      <c r="I179" s="35" t="e">
        <f t="shared" si="12"/>
        <v>#DIV/0!</v>
      </c>
    </row>
    <row r="180" spans="1:9" s="14" customFormat="1" ht="30.75" customHeight="1" hidden="1">
      <c r="A180" s="41"/>
      <c r="B180" s="26" t="s">
        <v>152</v>
      </c>
      <c r="C180" s="45"/>
      <c r="D180" s="45"/>
      <c r="E180" s="45"/>
      <c r="F180" s="45">
        <f t="shared" si="9"/>
        <v>0</v>
      </c>
      <c r="G180" s="35" t="e">
        <f t="shared" si="10"/>
        <v>#DIV/0!</v>
      </c>
      <c r="H180" s="45">
        <f t="shared" si="11"/>
        <v>0</v>
      </c>
      <c r="I180" s="35" t="e">
        <f t="shared" si="12"/>
        <v>#DIV/0!</v>
      </c>
    </row>
    <row r="181" spans="1:9" s="14" customFormat="1" ht="28.5" customHeight="1" hidden="1">
      <c r="A181" s="41"/>
      <c r="B181" s="26" t="s">
        <v>117</v>
      </c>
      <c r="C181" s="45"/>
      <c r="D181" s="45"/>
      <c r="E181" s="45"/>
      <c r="F181" s="45">
        <f t="shared" si="9"/>
        <v>0</v>
      </c>
      <c r="G181" s="35" t="e">
        <f t="shared" si="10"/>
        <v>#DIV/0!</v>
      </c>
      <c r="H181" s="45">
        <f t="shared" si="11"/>
        <v>0</v>
      </c>
      <c r="I181" s="35" t="e">
        <f t="shared" si="12"/>
        <v>#DIV/0!</v>
      </c>
    </row>
    <row r="182" spans="1:9" s="14" customFormat="1" ht="27.75" customHeight="1" hidden="1">
      <c r="A182" s="41"/>
      <c r="B182" s="26" t="s">
        <v>154</v>
      </c>
      <c r="C182" s="45"/>
      <c r="D182" s="45"/>
      <c r="E182" s="45"/>
      <c r="F182" s="45">
        <f t="shared" si="9"/>
        <v>0</v>
      </c>
      <c r="G182" s="35" t="e">
        <f t="shared" si="10"/>
        <v>#DIV/0!</v>
      </c>
      <c r="H182" s="45">
        <f t="shared" si="11"/>
        <v>0</v>
      </c>
      <c r="I182" s="35" t="e">
        <f t="shared" si="12"/>
        <v>#DIV/0!</v>
      </c>
    </row>
    <row r="183" spans="1:9" s="14" customFormat="1" ht="29.25" customHeight="1" hidden="1">
      <c r="A183" s="41"/>
      <c r="B183" s="26" t="s">
        <v>177</v>
      </c>
      <c r="C183" s="45"/>
      <c r="D183" s="45"/>
      <c r="E183" s="45"/>
      <c r="F183" s="45">
        <f t="shared" si="9"/>
        <v>0</v>
      </c>
      <c r="G183" s="35" t="e">
        <f t="shared" si="10"/>
        <v>#DIV/0!</v>
      </c>
      <c r="H183" s="45">
        <f t="shared" si="11"/>
        <v>0</v>
      </c>
      <c r="I183" s="35" t="e">
        <f t="shared" si="12"/>
        <v>#DIV/0!</v>
      </c>
    </row>
    <row r="184" spans="1:9" s="14" customFormat="1" ht="39.75" customHeight="1" hidden="1">
      <c r="A184" s="41"/>
      <c r="B184" s="26" t="s">
        <v>293</v>
      </c>
      <c r="C184" s="45"/>
      <c r="D184" s="45"/>
      <c r="E184" s="45"/>
      <c r="F184" s="45">
        <f t="shared" si="9"/>
        <v>0</v>
      </c>
      <c r="G184" s="35" t="e">
        <f t="shared" si="10"/>
        <v>#DIV/0!</v>
      </c>
      <c r="H184" s="45">
        <f t="shared" si="11"/>
        <v>0</v>
      </c>
      <c r="I184" s="35" t="e">
        <f t="shared" si="12"/>
        <v>#DIV/0!</v>
      </c>
    </row>
    <row r="185" spans="1:9" s="14" customFormat="1" ht="25.5" customHeight="1" hidden="1">
      <c r="A185" s="41"/>
      <c r="B185" s="26" t="s">
        <v>118</v>
      </c>
      <c r="C185" s="45"/>
      <c r="D185" s="45"/>
      <c r="E185" s="45"/>
      <c r="F185" s="45">
        <f t="shared" si="9"/>
        <v>0</v>
      </c>
      <c r="G185" s="35" t="e">
        <f t="shared" si="10"/>
        <v>#DIV/0!</v>
      </c>
      <c r="H185" s="45">
        <f t="shared" si="11"/>
        <v>0</v>
      </c>
      <c r="I185" s="35" t="e">
        <f t="shared" si="12"/>
        <v>#DIV/0!</v>
      </c>
    </row>
    <row r="186" spans="1:9" s="14" customFormat="1" ht="40.5" customHeight="1" hidden="1">
      <c r="A186" s="41"/>
      <c r="B186" s="26" t="s">
        <v>276</v>
      </c>
      <c r="C186" s="45"/>
      <c r="D186" s="45"/>
      <c r="E186" s="45"/>
      <c r="F186" s="45">
        <f t="shared" si="9"/>
        <v>0</v>
      </c>
      <c r="G186" s="35" t="e">
        <f t="shared" si="10"/>
        <v>#DIV/0!</v>
      </c>
      <c r="H186" s="45">
        <f t="shared" si="11"/>
        <v>0</v>
      </c>
      <c r="I186" s="35" t="e">
        <f t="shared" si="12"/>
        <v>#DIV/0!</v>
      </c>
    </row>
    <row r="187" spans="1:9" s="14" customFormat="1" ht="32.25" customHeight="1" hidden="1">
      <c r="A187" s="41"/>
      <c r="B187" s="26" t="s">
        <v>181</v>
      </c>
      <c r="C187" s="45"/>
      <c r="D187" s="45"/>
      <c r="E187" s="45"/>
      <c r="F187" s="45">
        <f t="shared" si="9"/>
        <v>0</v>
      </c>
      <c r="G187" s="35" t="e">
        <f t="shared" si="10"/>
        <v>#DIV/0!</v>
      </c>
      <c r="H187" s="45">
        <f t="shared" si="11"/>
        <v>0</v>
      </c>
      <c r="I187" s="35" t="e">
        <f t="shared" si="12"/>
        <v>#DIV/0!</v>
      </c>
    </row>
    <row r="188" spans="1:9" s="14" customFormat="1" ht="33" customHeight="1" hidden="1">
      <c r="A188" s="41"/>
      <c r="B188" s="26" t="s">
        <v>182</v>
      </c>
      <c r="C188" s="45"/>
      <c r="D188" s="45"/>
      <c r="E188" s="45"/>
      <c r="F188" s="45">
        <f t="shared" si="9"/>
        <v>0</v>
      </c>
      <c r="G188" s="35" t="e">
        <f t="shared" si="10"/>
        <v>#DIV/0!</v>
      </c>
      <c r="H188" s="45">
        <f t="shared" si="11"/>
        <v>0</v>
      </c>
      <c r="I188" s="35" t="e">
        <f t="shared" si="12"/>
        <v>#DIV/0!</v>
      </c>
    </row>
    <row r="189" spans="1:9" s="14" customFormat="1" ht="44.25" customHeight="1" hidden="1">
      <c r="A189" s="41"/>
      <c r="B189" s="26" t="s">
        <v>266</v>
      </c>
      <c r="C189" s="45"/>
      <c r="D189" s="45"/>
      <c r="E189" s="45"/>
      <c r="F189" s="45">
        <f t="shared" si="9"/>
        <v>0</v>
      </c>
      <c r="G189" s="35" t="e">
        <f t="shared" si="10"/>
        <v>#DIV/0!</v>
      </c>
      <c r="H189" s="45">
        <f t="shared" si="11"/>
        <v>0</v>
      </c>
      <c r="I189" s="35" t="e">
        <f t="shared" si="12"/>
        <v>#DIV/0!</v>
      </c>
    </row>
    <row r="190" spans="1:9" s="14" customFormat="1" ht="24" customHeight="1" hidden="1">
      <c r="A190" s="41"/>
      <c r="B190" s="26" t="s">
        <v>151</v>
      </c>
      <c r="C190" s="45"/>
      <c r="D190" s="45"/>
      <c r="E190" s="45"/>
      <c r="F190" s="45">
        <f t="shared" si="9"/>
        <v>0</v>
      </c>
      <c r="G190" s="35" t="e">
        <f t="shared" si="10"/>
        <v>#DIV/0!</v>
      </c>
      <c r="H190" s="45">
        <f t="shared" si="11"/>
        <v>0</v>
      </c>
      <c r="I190" s="35" t="e">
        <f t="shared" si="12"/>
        <v>#DIV/0!</v>
      </c>
    </row>
    <row r="191" spans="1:9" s="14" customFormat="1" ht="28.5" customHeight="1" hidden="1">
      <c r="A191" s="41"/>
      <c r="B191" s="26" t="s">
        <v>179</v>
      </c>
      <c r="C191" s="45"/>
      <c r="D191" s="45"/>
      <c r="E191" s="45"/>
      <c r="F191" s="45">
        <f t="shared" si="9"/>
        <v>0</v>
      </c>
      <c r="G191" s="35" t="e">
        <f t="shared" si="10"/>
        <v>#DIV/0!</v>
      </c>
      <c r="H191" s="45">
        <f t="shared" si="11"/>
        <v>0</v>
      </c>
      <c r="I191" s="35" t="e">
        <f t="shared" si="12"/>
        <v>#DIV/0!</v>
      </c>
    </row>
    <row r="192" spans="1:9" s="14" customFormat="1" ht="28.5" customHeight="1" hidden="1">
      <c r="A192" s="41"/>
      <c r="B192" s="26" t="s">
        <v>278</v>
      </c>
      <c r="C192" s="45"/>
      <c r="D192" s="45"/>
      <c r="E192" s="45"/>
      <c r="F192" s="45">
        <f t="shared" si="9"/>
        <v>0</v>
      </c>
      <c r="G192" s="35" t="e">
        <f t="shared" si="10"/>
        <v>#DIV/0!</v>
      </c>
      <c r="H192" s="45">
        <f t="shared" si="11"/>
        <v>0</v>
      </c>
      <c r="I192" s="35" t="e">
        <f t="shared" si="12"/>
        <v>#DIV/0!</v>
      </c>
    </row>
    <row r="193" spans="1:9" s="14" customFormat="1" ht="31.5" customHeight="1" hidden="1">
      <c r="A193" s="41"/>
      <c r="B193" s="26" t="s">
        <v>294</v>
      </c>
      <c r="C193" s="45"/>
      <c r="D193" s="45"/>
      <c r="E193" s="45"/>
      <c r="F193" s="45">
        <f t="shared" si="9"/>
        <v>0</v>
      </c>
      <c r="G193" s="35" t="e">
        <f t="shared" si="10"/>
        <v>#DIV/0!</v>
      </c>
      <c r="H193" s="45">
        <f t="shared" si="11"/>
        <v>0</v>
      </c>
      <c r="I193" s="35" t="e">
        <f t="shared" si="12"/>
        <v>#DIV/0!</v>
      </c>
    </row>
    <row r="194" spans="1:9" s="14" customFormat="1" ht="40.5" customHeight="1" hidden="1">
      <c r="A194" s="41"/>
      <c r="B194" s="26" t="s">
        <v>295</v>
      </c>
      <c r="C194" s="45"/>
      <c r="D194" s="45"/>
      <c r="E194" s="45"/>
      <c r="F194" s="45">
        <f t="shared" si="9"/>
        <v>0</v>
      </c>
      <c r="G194" s="35" t="e">
        <f t="shared" si="10"/>
        <v>#DIV/0!</v>
      </c>
      <c r="H194" s="45">
        <f t="shared" si="11"/>
        <v>0</v>
      </c>
      <c r="I194" s="35" t="e">
        <f t="shared" si="12"/>
        <v>#DIV/0!</v>
      </c>
    </row>
    <row r="195" spans="1:9" s="14" customFormat="1" ht="26.25" customHeight="1" hidden="1">
      <c r="A195" s="41"/>
      <c r="B195" s="26" t="s">
        <v>113</v>
      </c>
      <c r="C195" s="45"/>
      <c r="D195" s="45"/>
      <c r="E195" s="45"/>
      <c r="F195" s="45">
        <f t="shared" si="9"/>
        <v>0</v>
      </c>
      <c r="G195" s="35" t="e">
        <f t="shared" si="10"/>
        <v>#DIV/0!</v>
      </c>
      <c r="H195" s="45">
        <f t="shared" si="11"/>
        <v>0</v>
      </c>
      <c r="I195" s="35" t="e">
        <f t="shared" si="12"/>
        <v>#DIV/0!</v>
      </c>
    </row>
    <row r="196" spans="1:9" s="14" customFormat="1" ht="43.5" customHeight="1" hidden="1">
      <c r="A196" s="41"/>
      <c r="B196" s="26" t="s">
        <v>281</v>
      </c>
      <c r="C196" s="45"/>
      <c r="D196" s="45"/>
      <c r="E196" s="45"/>
      <c r="F196" s="45">
        <f t="shared" si="9"/>
        <v>0</v>
      </c>
      <c r="G196" s="35" t="e">
        <f t="shared" si="10"/>
        <v>#DIV/0!</v>
      </c>
      <c r="H196" s="45">
        <f t="shared" si="11"/>
        <v>0</v>
      </c>
      <c r="I196" s="35" t="e">
        <f t="shared" si="12"/>
        <v>#DIV/0!</v>
      </c>
    </row>
    <row r="197" spans="1:9" s="14" customFormat="1" ht="69.75" customHeight="1" hidden="1">
      <c r="A197" s="41"/>
      <c r="B197" s="26" t="s">
        <v>296</v>
      </c>
      <c r="C197" s="45"/>
      <c r="D197" s="45"/>
      <c r="E197" s="45"/>
      <c r="F197" s="45">
        <f t="shared" si="9"/>
        <v>0</v>
      </c>
      <c r="G197" s="35" t="e">
        <f t="shared" si="10"/>
        <v>#DIV/0!</v>
      </c>
      <c r="H197" s="45">
        <f t="shared" si="11"/>
        <v>0</v>
      </c>
      <c r="I197" s="35" t="e">
        <f t="shared" si="12"/>
        <v>#DIV/0!</v>
      </c>
    </row>
    <row r="198" spans="1:9" s="14" customFormat="1" ht="28.5" customHeight="1" hidden="1">
      <c r="A198" s="41"/>
      <c r="B198" s="26" t="s">
        <v>268</v>
      </c>
      <c r="C198" s="45"/>
      <c r="D198" s="45"/>
      <c r="E198" s="45"/>
      <c r="F198" s="45">
        <f t="shared" si="9"/>
        <v>0</v>
      </c>
      <c r="G198" s="35" t="e">
        <f t="shared" si="10"/>
        <v>#DIV/0!</v>
      </c>
      <c r="H198" s="45">
        <f t="shared" si="11"/>
        <v>0</v>
      </c>
      <c r="I198" s="35" t="e">
        <f t="shared" si="12"/>
        <v>#DIV/0!</v>
      </c>
    </row>
    <row r="199" spans="1:9" s="14" customFormat="1" ht="28.5" customHeight="1" hidden="1">
      <c r="A199" s="41"/>
      <c r="B199" s="26" t="s">
        <v>303</v>
      </c>
      <c r="C199" s="45"/>
      <c r="D199" s="45"/>
      <c r="E199" s="45"/>
      <c r="F199" s="45">
        <f t="shared" si="9"/>
        <v>0</v>
      </c>
      <c r="G199" s="35" t="e">
        <f t="shared" si="10"/>
        <v>#DIV/0!</v>
      </c>
      <c r="H199" s="45">
        <f t="shared" si="11"/>
        <v>0</v>
      </c>
      <c r="I199" s="35" t="e">
        <f t="shared" si="12"/>
        <v>#DIV/0!</v>
      </c>
    </row>
    <row r="200" spans="1:9" s="14" customFormat="1" ht="28.5" customHeight="1" hidden="1">
      <c r="A200" s="41"/>
      <c r="B200" s="26" t="s">
        <v>297</v>
      </c>
      <c r="C200" s="45"/>
      <c r="D200" s="45"/>
      <c r="E200" s="45"/>
      <c r="F200" s="45">
        <f t="shared" si="9"/>
        <v>0</v>
      </c>
      <c r="G200" s="35" t="e">
        <f t="shared" si="10"/>
        <v>#DIV/0!</v>
      </c>
      <c r="H200" s="45">
        <f t="shared" si="11"/>
        <v>0</v>
      </c>
      <c r="I200" s="35" t="e">
        <f t="shared" si="12"/>
        <v>#DIV/0!</v>
      </c>
    </row>
    <row r="201" spans="1:9" s="14" customFormat="1" ht="70.5" customHeight="1" hidden="1">
      <c r="A201" s="41"/>
      <c r="B201" s="26" t="s">
        <v>298</v>
      </c>
      <c r="C201" s="45"/>
      <c r="D201" s="45"/>
      <c r="E201" s="45"/>
      <c r="F201" s="45">
        <f t="shared" si="9"/>
        <v>0</v>
      </c>
      <c r="G201" s="35" t="e">
        <f t="shared" si="10"/>
        <v>#DIV/0!</v>
      </c>
      <c r="H201" s="45">
        <f t="shared" si="11"/>
        <v>0</v>
      </c>
      <c r="I201" s="35" t="e">
        <f t="shared" si="12"/>
        <v>#DIV/0!</v>
      </c>
    </row>
    <row r="202" spans="1:9" s="14" customFormat="1" ht="21.75" customHeight="1" hidden="1">
      <c r="A202" s="41"/>
      <c r="B202" s="26"/>
      <c r="C202" s="45"/>
      <c r="D202" s="45"/>
      <c r="E202" s="45"/>
      <c r="F202" s="45">
        <f t="shared" si="9"/>
        <v>0</v>
      </c>
      <c r="G202" s="35" t="e">
        <f t="shared" si="10"/>
        <v>#DIV/0!</v>
      </c>
      <c r="H202" s="45">
        <f t="shared" si="11"/>
        <v>0</v>
      </c>
      <c r="I202" s="35" t="e">
        <f t="shared" si="12"/>
        <v>#DIV/0!</v>
      </c>
    </row>
    <row r="203" spans="1:9" s="1" customFormat="1" ht="21" customHeight="1">
      <c r="A203" s="4" t="s">
        <v>155</v>
      </c>
      <c r="B203" s="5" t="s">
        <v>58</v>
      </c>
      <c r="C203" s="22">
        <v>2103436.42</v>
      </c>
      <c r="D203" s="22">
        <v>2136069.041</v>
      </c>
      <c r="E203" s="22">
        <v>2150853.646</v>
      </c>
      <c r="F203" s="47">
        <f t="shared" si="9"/>
        <v>47417.22600000026</v>
      </c>
      <c r="G203" s="33">
        <f t="shared" si="10"/>
        <v>102.25427426991116</v>
      </c>
      <c r="H203" s="47">
        <f t="shared" si="11"/>
        <v>14784.604999999981</v>
      </c>
      <c r="I203" s="33">
        <f t="shared" si="12"/>
        <v>100.69214078366487</v>
      </c>
    </row>
    <row r="204" spans="1:9" ht="32.25" customHeight="1" hidden="1">
      <c r="A204" s="6" t="s">
        <v>156</v>
      </c>
      <c r="B204" s="24" t="s">
        <v>102</v>
      </c>
      <c r="C204" s="27">
        <f>SUM(C205:C206)</f>
        <v>0</v>
      </c>
      <c r="D204" s="27">
        <f>SUM(D205:D206)</f>
        <v>0</v>
      </c>
      <c r="E204" s="27">
        <f>SUM(E205:E206)</f>
        <v>0</v>
      </c>
      <c r="F204" s="46">
        <f t="shared" si="9"/>
        <v>0</v>
      </c>
      <c r="G204" s="34" t="e">
        <f t="shared" si="10"/>
        <v>#DIV/0!</v>
      </c>
      <c r="H204" s="46">
        <f t="shared" si="11"/>
        <v>0</v>
      </c>
      <c r="I204" s="34" t="e">
        <f t="shared" si="12"/>
        <v>#DIV/0!</v>
      </c>
    </row>
    <row r="205" spans="1:9" s="14" customFormat="1" ht="24" customHeight="1" hidden="1">
      <c r="A205" s="3"/>
      <c r="B205" s="20" t="s">
        <v>103</v>
      </c>
      <c r="C205" s="15"/>
      <c r="D205" s="15"/>
      <c r="E205" s="15"/>
      <c r="F205" s="45">
        <f t="shared" si="9"/>
        <v>0</v>
      </c>
      <c r="G205" s="35" t="e">
        <f t="shared" si="10"/>
        <v>#DIV/0!</v>
      </c>
      <c r="H205" s="45">
        <f t="shared" si="11"/>
        <v>0</v>
      </c>
      <c r="I205" s="35" t="e">
        <f t="shared" si="12"/>
        <v>#DIV/0!</v>
      </c>
    </row>
    <row r="206" spans="1:9" s="14" customFormat="1" ht="28.5" customHeight="1" hidden="1">
      <c r="A206" s="3"/>
      <c r="B206" s="20" t="s">
        <v>104</v>
      </c>
      <c r="C206" s="15"/>
      <c r="D206" s="15"/>
      <c r="E206" s="15"/>
      <c r="F206" s="45">
        <f t="shared" si="9"/>
        <v>0</v>
      </c>
      <c r="G206" s="35" t="e">
        <f t="shared" si="10"/>
        <v>#DIV/0!</v>
      </c>
      <c r="H206" s="45">
        <f t="shared" si="11"/>
        <v>0</v>
      </c>
      <c r="I206" s="35" t="e">
        <f t="shared" si="12"/>
        <v>#DIV/0!</v>
      </c>
    </row>
    <row r="207" spans="1:9" ht="27" customHeight="1" hidden="1">
      <c r="A207" s="6" t="s">
        <v>157</v>
      </c>
      <c r="B207" s="24" t="s">
        <v>105</v>
      </c>
      <c r="C207" s="27">
        <f>SUM(C208:C217)</f>
        <v>0</v>
      </c>
      <c r="D207" s="27">
        <f>SUM(D208:D217)</f>
        <v>0</v>
      </c>
      <c r="E207" s="27">
        <f>SUM(E208:E217)</f>
        <v>0</v>
      </c>
      <c r="F207" s="46">
        <f t="shared" si="9"/>
        <v>0</v>
      </c>
      <c r="G207" s="34" t="e">
        <f t="shared" si="10"/>
        <v>#DIV/0!</v>
      </c>
      <c r="H207" s="46">
        <f t="shared" si="11"/>
        <v>0</v>
      </c>
      <c r="I207" s="34" t="e">
        <f t="shared" si="12"/>
        <v>#DIV/0!</v>
      </c>
    </row>
    <row r="208" spans="1:9" s="14" customFormat="1" ht="29.25" customHeight="1" hidden="1">
      <c r="A208" s="3"/>
      <c r="B208" s="20" t="s">
        <v>239</v>
      </c>
      <c r="C208" s="15"/>
      <c r="D208" s="15"/>
      <c r="E208" s="15"/>
      <c r="F208" s="45">
        <f t="shared" si="9"/>
        <v>0</v>
      </c>
      <c r="G208" s="35" t="e">
        <f t="shared" si="10"/>
        <v>#DIV/0!</v>
      </c>
      <c r="H208" s="45">
        <f t="shared" si="11"/>
        <v>0</v>
      </c>
      <c r="I208" s="35" t="e">
        <f t="shared" si="12"/>
        <v>#DIV/0!</v>
      </c>
    </row>
    <row r="209" spans="1:9" s="14" customFormat="1" ht="42" customHeight="1" hidden="1">
      <c r="A209" s="3"/>
      <c r="B209" s="20" t="s">
        <v>240</v>
      </c>
      <c r="C209" s="15"/>
      <c r="D209" s="15"/>
      <c r="E209" s="15"/>
      <c r="F209" s="45">
        <f t="shared" si="9"/>
        <v>0</v>
      </c>
      <c r="G209" s="35" t="e">
        <f t="shared" si="10"/>
        <v>#DIV/0!</v>
      </c>
      <c r="H209" s="45">
        <f t="shared" si="11"/>
        <v>0</v>
      </c>
      <c r="I209" s="35" t="e">
        <f t="shared" si="12"/>
        <v>#DIV/0!</v>
      </c>
    </row>
    <row r="210" spans="1:9" s="14" customFormat="1" ht="42" customHeight="1" hidden="1">
      <c r="A210" s="3"/>
      <c r="B210" s="20" t="s">
        <v>241</v>
      </c>
      <c r="C210" s="15"/>
      <c r="D210" s="15"/>
      <c r="E210" s="15"/>
      <c r="F210" s="45">
        <f t="shared" si="9"/>
        <v>0</v>
      </c>
      <c r="G210" s="35" t="e">
        <f t="shared" si="10"/>
        <v>#DIV/0!</v>
      </c>
      <c r="H210" s="45">
        <f t="shared" si="11"/>
        <v>0</v>
      </c>
      <c r="I210" s="35" t="e">
        <f t="shared" si="12"/>
        <v>#DIV/0!</v>
      </c>
    </row>
    <row r="211" spans="1:9" s="14" customFormat="1" ht="42" customHeight="1" hidden="1">
      <c r="A211" s="3"/>
      <c r="B211" s="20" t="s">
        <v>106</v>
      </c>
      <c r="C211" s="15"/>
      <c r="D211" s="15"/>
      <c r="E211" s="15"/>
      <c r="F211" s="45">
        <f t="shared" si="9"/>
        <v>0</v>
      </c>
      <c r="G211" s="35" t="e">
        <f t="shared" si="10"/>
        <v>#DIV/0!</v>
      </c>
      <c r="H211" s="45">
        <f t="shared" si="11"/>
        <v>0</v>
      </c>
      <c r="I211" s="35" t="e">
        <f t="shared" si="12"/>
        <v>#DIV/0!</v>
      </c>
    </row>
    <row r="212" spans="1:9" s="14" customFormat="1" ht="28.5" customHeight="1" hidden="1">
      <c r="A212" s="3"/>
      <c r="B212" s="20" t="s">
        <v>158</v>
      </c>
      <c r="C212" s="15"/>
      <c r="D212" s="15"/>
      <c r="E212" s="15"/>
      <c r="F212" s="45">
        <f t="shared" si="9"/>
        <v>0</v>
      </c>
      <c r="G212" s="35" t="e">
        <f t="shared" si="10"/>
        <v>#DIV/0!</v>
      </c>
      <c r="H212" s="45">
        <f t="shared" si="11"/>
        <v>0</v>
      </c>
      <c r="I212" s="35" t="e">
        <f t="shared" si="12"/>
        <v>#DIV/0!</v>
      </c>
    </row>
    <row r="213" spans="1:9" s="14" customFormat="1" ht="28.5" customHeight="1" hidden="1">
      <c r="A213" s="3"/>
      <c r="B213" s="20" t="s">
        <v>119</v>
      </c>
      <c r="C213" s="15"/>
      <c r="D213" s="15"/>
      <c r="E213" s="15"/>
      <c r="F213" s="45">
        <f t="shared" si="9"/>
        <v>0</v>
      </c>
      <c r="G213" s="35" t="e">
        <f t="shared" si="10"/>
        <v>#DIV/0!</v>
      </c>
      <c r="H213" s="45">
        <f t="shared" si="11"/>
        <v>0</v>
      </c>
      <c r="I213" s="35" t="e">
        <f t="shared" si="12"/>
        <v>#DIV/0!</v>
      </c>
    </row>
    <row r="214" spans="1:9" s="14" customFormat="1" ht="103.5" customHeight="1" hidden="1">
      <c r="A214" s="3"/>
      <c r="B214" s="20" t="s">
        <v>159</v>
      </c>
      <c r="C214" s="15"/>
      <c r="D214" s="15"/>
      <c r="E214" s="15"/>
      <c r="F214" s="45">
        <f t="shared" si="9"/>
        <v>0</v>
      </c>
      <c r="G214" s="35" t="e">
        <f t="shared" si="10"/>
        <v>#DIV/0!</v>
      </c>
      <c r="H214" s="45">
        <f t="shared" si="11"/>
        <v>0</v>
      </c>
      <c r="I214" s="35" t="e">
        <f t="shared" si="12"/>
        <v>#DIV/0!</v>
      </c>
    </row>
    <row r="215" spans="1:9" s="14" customFormat="1" ht="46.5" customHeight="1" hidden="1">
      <c r="A215" s="3"/>
      <c r="B215" s="20" t="s">
        <v>160</v>
      </c>
      <c r="C215" s="15"/>
      <c r="D215" s="15"/>
      <c r="E215" s="15"/>
      <c r="F215" s="45">
        <f aca="true" t="shared" si="13" ref="F215:F241">E215-C215</f>
        <v>0</v>
      </c>
      <c r="G215" s="35" t="e">
        <f aca="true" t="shared" si="14" ref="G215:G241">E215/C215*100</f>
        <v>#DIV/0!</v>
      </c>
      <c r="H215" s="45">
        <f t="shared" si="11"/>
        <v>0</v>
      </c>
      <c r="I215" s="35" t="e">
        <f t="shared" si="12"/>
        <v>#DIV/0!</v>
      </c>
    </row>
    <row r="216" spans="1:9" s="14" customFormat="1" ht="92.25" customHeight="1" hidden="1">
      <c r="A216" s="3"/>
      <c r="B216" s="20" t="s">
        <v>186</v>
      </c>
      <c r="C216" s="15"/>
      <c r="D216" s="15"/>
      <c r="E216" s="15"/>
      <c r="F216" s="45">
        <f t="shared" si="13"/>
        <v>0</v>
      </c>
      <c r="G216" s="35" t="e">
        <f t="shared" si="14"/>
        <v>#DIV/0!</v>
      </c>
      <c r="H216" s="45">
        <f t="shared" si="11"/>
        <v>0</v>
      </c>
      <c r="I216" s="35" t="e">
        <f t="shared" si="12"/>
        <v>#DIV/0!</v>
      </c>
    </row>
    <row r="217" spans="1:9" s="14" customFormat="1" ht="46.5" customHeight="1" hidden="1">
      <c r="A217" s="3"/>
      <c r="B217" s="20" t="s">
        <v>187</v>
      </c>
      <c r="C217" s="15"/>
      <c r="D217" s="15"/>
      <c r="E217" s="15"/>
      <c r="F217" s="45">
        <f t="shared" si="13"/>
        <v>0</v>
      </c>
      <c r="G217" s="35" t="e">
        <f t="shared" si="14"/>
        <v>#DIV/0!</v>
      </c>
      <c r="H217" s="45">
        <f t="shared" si="11"/>
        <v>0</v>
      </c>
      <c r="I217" s="35" t="e">
        <f t="shared" si="12"/>
        <v>#DIV/0!</v>
      </c>
    </row>
    <row r="218" spans="1:9" ht="46.5" customHeight="1" hidden="1">
      <c r="A218" s="6" t="s">
        <v>161</v>
      </c>
      <c r="B218" s="24" t="s">
        <v>107</v>
      </c>
      <c r="C218" s="27">
        <f>SUM(C219:C220)</f>
        <v>0</v>
      </c>
      <c r="D218" s="27">
        <f>SUM(D219:D220)</f>
        <v>0</v>
      </c>
      <c r="E218" s="27">
        <f>SUM(E219:E220)</f>
        <v>0</v>
      </c>
      <c r="F218" s="46">
        <f t="shared" si="13"/>
        <v>0</v>
      </c>
      <c r="G218" s="34" t="e">
        <f t="shared" si="14"/>
        <v>#DIV/0!</v>
      </c>
      <c r="H218" s="46">
        <f t="shared" si="11"/>
        <v>0</v>
      </c>
      <c r="I218" s="34" t="e">
        <f t="shared" si="12"/>
        <v>#DIV/0!</v>
      </c>
    </row>
    <row r="219" spans="1:9" s="14" customFormat="1" ht="47.25" customHeight="1" hidden="1">
      <c r="A219" s="3" t="s">
        <v>245</v>
      </c>
      <c r="B219" s="20" t="s">
        <v>107</v>
      </c>
      <c r="C219" s="15"/>
      <c r="D219" s="15"/>
      <c r="E219" s="15"/>
      <c r="F219" s="45">
        <f t="shared" si="13"/>
        <v>0</v>
      </c>
      <c r="G219" s="35" t="e">
        <f t="shared" si="14"/>
        <v>#DIV/0!</v>
      </c>
      <c r="H219" s="45">
        <f t="shared" si="11"/>
        <v>0</v>
      </c>
      <c r="I219" s="35" t="e">
        <f t="shared" si="12"/>
        <v>#DIV/0!</v>
      </c>
    </row>
    <row r="220" spans="1:9" s="14" customFormat="1" ht="54.75" customHeight="1" hidden="1">
      <c r="A220" s="3" t="s">
        <v>246</v>
      </c>
      <c r="B220" s="20" t="s">
        <v>242</v>
      </c>
      <c r="C220" s="15"/>
      <c r="D220" s="15"/>
      <c r="E220" s="15"/>
      <c r="F220" s="45">
        <f t="shared" si="13"/>
        <v>0</v>
      </c>
      <c r="G220" s="35" t="e">
        <f t="shared" si="14"/>
        <v>#DIV/0!</v>
      </c>
      <c r="H220" s="45">
        <f t="shared" si="11"/>
        <v>0</v>
      </c>
      <c r="I220" s="35" t="e">
        <f t="shared" si="12"/>
        <v>#DIV/0!</v>
      </c>
    </row>
    <row r="221" spans="1:9" ht="45" customHeight="1" hidden="1">
      <c r="A221" s="6" t="s">
        <v>162</v>
      </c>
      <c r="B221" s="24" t="s">
        <v>108</v>
      </c>
      <c r="C221" s="27"/>
      <c r="D221" s="27"/>
      <c r="E221" s="27"/>
      <c r="F221" s="46">
        <f t="shared" si="13"/>
        <v>0</v>
      </c>
      <c r="G221" s="34" t="e">
        <f t="shared" si="14"/>
        <v>#DIV/0!</v>
      </c>
      <c r="H221" s="46">
        <f t="shared" si="11"/>
        <v>0</v>
      </c>
      <c r="I221" s="34" t="e">
        <f t="shared" si="12"/>
        <v>#DIV/0!</v>
      </c>
    </row>
    <row r="222" spans="1:9" ht="45" customHeight="1" hidden="1">
      <c r="A222" s="6" t="s">
        <v>163</v>
      </c>
      <c r="B222" s="24" t="s">
        <v>123</v>
      </c>
      <c r="C222" s="27"/>
      <c r="D222" s="27"/>
      <c r="E222" s="27"/>
      <c r="F222" s="46">
        <f t="shared" si="13"/>
        <v>0</v>
      </c>
      <c r="G222" s="34" t="e">
        <f t="shared" si="14"/>
        <v>#DIV/0!</v>
      </c>
      <c r="H222" s="46">
        <f t="shared" si="11"/>
        <v>0</v>
      </c>
      <c r="I222" s="34" t="e">
        <f t="shared" si="12"/>
        <v>#DIV/0!</v>
      </c>
    </row>
    <row r="223" spans="1:9" ht="43.5" customHeight="1" hidden="1">
      <c r="A223" s="6" t="s">
        <v>247</v>
      </c>
      <c r="B223" s="24" t="s">
        <v>243</v>
      </c>
      <c r="C223" s="27"/>
      <c r="D223" s="27"/>
      <c r="E223" s="27"/>
      <c r="F223" s="46">
        <f t="shared" si="13"/>
        <v>0</v>
      </c>
      <c r="G223" s="34" t="e">
        <f t="shared" si="14"/>
        <v>#DIV/0!</v>
      </c>
      <c r="H223" s="46">
        <f t="shared" si="11"/>
        <v>0</v>
      </c>
      <c r="I223" s="34" t="e">
        <f t="shared" si="12"/>
        <v>#DIV/0!</v>
      </c>
    </row>
    <row r="224" spans="1:9" ht="25.5" customHeight="1" hidden="1">
      <c r="A224" s="6" t="s">
        <v>248</v>
      </c>
      <c r="B224" s="24" t="s">
        <v>244</v>
      </c>
      <c r="C224" s="27"/>
      <c r="D224" s="27"/>
      <c r="E224" s="27"/>
      <c r="F224" s="46">
        <f t="shared" si="13"/>
        <v>0</v>
      </c>
      <c r="G224" s="34" t="e">
        <f t="shared" si="14"/>
        <v>#DIV/0!</v>
      </c>
      <c r="H224" s="46">
        <f t="shared" si="11"/>
        <v>0</v>
      </c>
      <c r="I224" s="34" t="e">
        <f t="shared" si="12"/>
        <v>#DIV/0!</v>
      </c>
    </row>
    <row r="225" spans="1:9" ht="24.75" customHeight="1" hidden="1">
      <c r="A225" s="6" t="s">
        <v>164</v>
      </c>
      <c r="B225" s="24" t="s">
        <v>109</v>
      </c>
      <c r="C225" s="27">
        <f>SUM(C226:C228)</f>
        <v>0</v>
      </c>
      <c r="D225" s="27">
        <f>SUM(D226:D228)</f>
        <v>0</v>
      </c>
      <c r="E225" s="27">
        <f>SUM(E226:E228)</f>
        <v>0</v>
      </c>
      <c r="F225" s="46">
        <f t="shared" si="13"/>
        <v>0</v>
      </c>
      <c r="G225" s="34" t="e">
        <f t="shared" si="14"/>
        <v>#DIV/0!</v>
      </c>
      <c r="H225" s="46">
        <f t="shared" si="11"/>
        <v>0</v>
      </c>
      <c r="I225" s="34" t="e">
        <f t="shared" si="12"/>
        <v>#DIV/0!</v>
      </c>
    </row>
    <row r="226" spans="1:9" s="14" customFormat="1" ht="95.25" customHeight="1" hidden="1">
      <c r="A226" s="3"/>
      <c r="B226" s="20" t="s">
        <v>249</v>
      </c>
      <c r="C226" s="15"/>
      <c r="D226" s="15"/>
      <c r="E226" s="15"/>
      <c r="F226" s="45">
        <f t="shared" si="13"/>
        <v>0</v>
      </c>
      <c r="G226" s="35" t="e">
        <f t="shared" si="14"/>
        <v>#DIV/0!</v>
      </c>
      <c r="H226" s="45">
        <f t="shared" si="11"/>
        <v>0</v>
      </c>
      <c r="I226" s="35" t="e">
        <f t="shared" si="12"/>
        <v>#DIV/0!</v>
      </c>
    </row>
    <row r="227" spans="1:9" s="30" customFormat="1" ht="66.75" customHeight="1" hidden="1">
      <c r="A227" s="3"/>
      <c r="B227" s="20" t="s">
        <v>250</v>
      </c>
      <c r="C227" s="15"/>
      <c r="D227" s="15"/>
      <c r="E227" s="15"/>
      <c r="F227" s="45">
        <f t="shared" si="13"/>
        <v>0</v>
      </c>
      <c r="G227" s="35" t="e">
        <f t="shared" si="14"/>
        <v>#DIV/0!</v>
      </c>
      <c r="H227" s="45">
        <f t="shared" si="11"/>
        <v>0</v>
      </c>
      <c r="I227" s="35" t="e">
        <f t="shared" si="12"/>
        <v>#DIV/0!</v>
      </c>
    </row>
    <row r="228" spans="1:9" s="30" customFormat="1" ht="82.5" customHeight="1" hidden="1">
      <c r="A228" s="3"/>
      <c r="B228" s="20" t="s">
        <v>251</v>
      </c>
      <c r="C228" s="15"/>
      <c r="D228" s="15"/>
      <c r="E228" s="15"/>
      <c r="F228" s="45">
        <f t="shared" si="13"/>
        <v>0</v>
      </c>
      <c r="G228" s="35" t="e">
        <f t="shared" si="14"/>
        <v>#DIV/0!</v>
      </c>
      <c r="H228" s="45">
        <f t="shared" si="11"/>
        <v>0</v>
      </c>
      <c r="I228" s="35" t="e">
        <f t="shared" si="12"/>
        <v>#DIV/0!</v>
      </c>
    </row>
    <row r="229" spans="1:9" s="1" customFormat="1" ht="18.75" customHeight="1">
      <c r="A229" s="4" t="s">
        <v>165</v>
      </c>
      <c r="B229" s="5" t="s">
        <v>47</v>
      </c>
      <c r="C229" s="22">
        <v>567308</v>
      </c>
      <c r="D229" s="22">
        <v>567654.66675</v>
      </c>
      <c r="E229" s="22">
        <v>330513.66675</v>
      </c>
      <c r="F229" s="47">
        <f t="shared" si="13"/>
        <v>-236794.33325000003</v>
      </c>
      <c r="G229" s="33">
        <f t="shared" si="14"/>
        <v>58.260004574234806</v>
      </c>
      <c r="H229" s="47">
        <f t="shared" si="11"/>
        <v>-237141</v>
      </c>
      <c r="I229" s="33">
        <f t="shared" si="12"/>
        <v>58.22442518482123</v>
      </c>
    </row>
    <row r="230" spans="1:9" ht="40.5" customHeight="1" hidden="1">
      <c r="A230" s="6" t="s">
        <v>166</v>
      </c>
      <c r="B230" s="24" t="s">
        <v>97</v>
      </c>
      <c r="C230" s="27"/>
      <c r="D230" s="27"/>
      <c r="E230" s="27"/>
      <c r="F230" s="46">
        <f t="shared" si="13"/>
        <v>0</v>
      </c>
      <c r="G230" s="33" t="e">
        <f t="shared" si="14"/>
        <v>#DIV/0!</v>
      </c>
      <c r="H230" s="46">
        <f t="shared" si="11"/>
        <v>0</v>
      </c>
      <c r="I230" s="33" t="e">
        <f t="shared" si="12"/>
        <v>#DIV/0!</v>
      </c>
    </row>
    <row r="231" spans="1:9" ht="29.25" customHeight="1" hidden="1">
      <c r="A231" s="6" t="s">
        <v>236</v>
      </c>
      <c r="B231" s="24" t="s">
        <v>235</v>
      </c>
      <c r="C231" s="27">
        <f>SUM(C232:C233)</f>
        <v>0</v>
      </c>
      <c r="D231" s="27">
        <f>SUM(D232:D233)</f>
        <v>0</v>
      </c>
      <c r="E231" s="27">
        <f>SUM(E232:E233)</f>
        <v>0</v>
      </c>
      <c r="F231" s="46">
        <f t="shared" si="13"/>
        <v>0</v>
      </c>
      <c r="G231" s="33" t="e">
        <f t="shared" si="14"/>
        <v>#DIV/0!</v>
      </c>
      <c r="H231" s="46">
        <f t="shared" si="11"/>
        <v>0</v>
      </c>
      <c r="I231" s="33" t="e">
        <f t="shared" si="12"/>
        <v>#DIV/0!</v>
      </c>
    </row>
    <row r="232" spans="1:9" s="14" customFormat="1" ht="30.75" customHeight="1" hidden="1">
      <c r="A232" s="3"/>
      <c r="B232" s="20" t="s">
        <v>299</v>
      </c>
      <c r="C232" s="15"/>
      <c r="D232" s="15"/>
      <c r="E232" s="15"/>
      <c r="F232" s="45">
        <f t="shared" si="13"/>
        <v>0</v>
      </c>
      <c r="G232" s="33" t="e">
        <f t="shared" si="14"/>
        <v>#DIV/0!</v>
      </c>
      <c r="H232" s="45"/>
      <c r="I232" s="33" t="e">
        <f>E232/D232*100</f>
        <v>#DIV/0!</v>
      </c>
    </row>
    <row r="233" spans="1:9" s="14" customFormat="1" ht="30.75" customHeight="1" hidden="1">
      <c r="A233" s="3"/>
      <c r="B233" s="20" t="s">
        <v>300</v>
      </c>
      <c r="C233" s="15"/>
      <c r="D233" s="15"/>
      <c r="E233" s="15"/>
      <c r="F233" s="45">
        <f t="shared" si="13"/>
        <v>0</v>
      </c>
      <c r="G233" s="33" t="e">
        <f t="shared" si="14"/>
        <v>#DIV/0!</v>
      </c>
      <c r="H233" s="45"/>
      <c r="I233" s="33" t="e">
        <f>E233/D233*100</f>
        <v>#DIV/0!</v>
      </c>
    </row>
    <row r="234" spans="1:9" ht="22.5" customHeight="1" hidden="1">
      <c r="A234" s="6" t="s">
        <v>167</v>
      </c>
      <c r="B234" s="24" t="s">
        <v>98</v>
      </c>
      <c r="C234" s="27">
        <f>SUM(C235:C235)</f>
        <v>0</v>
      </c>
      <c r="D234" s="27">
        <f>SUM(D235:D235)</f>
        <v>0</v>
      </c>
      <c r="E234" s="27">
        <f>SUM(E235:E235)</f>
        <v>0</v>
      </c>
      <c r="F234" s="46">
        <f t="shared" si="13"/>
        <v>0</v>
      </c>
      <c r="G234" s="33" t="e">
        <f t="shared" si="14"/>
        <v>#DIV/0!</v>
      </c>
      <c r="H234" s="46">
        <f aca="true" t="shared" si="15" ref="H234:H241">E234-D234</f>
        <v>0</v>
      </c>
      <c r="I234" s="33" t="e">
        <f>E234/D234*100</f>
        <v>#DIV/0!</v>
      </c>
    </row>
    <row r="235" spans="1:9" s="14" customFormat="1" ht="24" customHeight="1" hidden="1">
      <c r="A235" s="3"/>
      <c r="B235" s="20" t="s">
        <v>285</v>
      </c>
      <c r="C235" s="15"/>
      <c r="D235" s="15"/>
      <c r="E235" s="15"/>
      <c r="F235" s="45">
        <f t="shared" si="13"/>
        <v>0</v>
      </c>
      <c r="G235" s="33" t="e">
        <f t="shared" si="14"/>
        <v>#DIV/0!</v>
      </c>
      <c r="H235" s="45">
        <f t="shared" si="15"/>
        <v>0</v>
      </c>
      <c r="I235" s="33" t="e">
        <f>E235/D235*100</f>
        <v>#DIV/0!</v>
      </c>
    </row>
    <row r="236" spans="1:9" s="51" customFormat="1" ht="20.25" customHeight="1">
      <c r="A236" s="18" t="s">
        <v>326</v>
      </c>
      <c r="B236" s="28" t="s">
        <v>327</v>
      </c>
      <c r="C236" s="49"/>
      <c r="D236" s="49"/>
      <c r="E236" s="22">
        <v>65.80826</v>
      </c>
      <c r="F236" s="50">
        <f t="shared" si="13"/>
        <v>65.80826</v>
      </c>
      <c r="G236" s="33"/>
      <c r="H236" s="50"/>
      <c r="I236" s="33"/>
    </row>
    <row r="237" spans="1:9" s="1" customFormat="1" ht="27.75" customHeight="1" hidden="1">
      <c r="A237" s="18" t="s">
        <v>238</v>
      </c>
      <c r="B237" s="28" t="s">
        <v>237</v>
      </c>
      <c r="C237" s="33"/>
      <c r="D237" s="33"/>
      <c r="E237" s="33"/>
      <c r="F237" s="47">
        <f t="shared" si="13"/>
        <v>0</v>
      </c>
      <c r="G237" s="33"/>
      <c r="H237" s="47">
        <f t="shared" si="15"/>
        <v>0</v>
      </c>
      <c r="I237" s="33"/>
    </row>
    <row r="238" spans="1:9" s="1" customFormat="1" ht="21.75" customHeight="1" hidden="1">
      <c r="A238" s="18" t="s">
        <v>168</v>
      </c>
      <c r="B238" s="28" t="s">
        <v>48</v>
      </c>
      <c r="C238" s="33"/>
      <c r="D238" s="33"/>
      <c r="E238" s="33"/>
      <c r="F238" s="47">
        <f t="shared" si="13"/>
        <v>0</v>
      </c>
      <c r="G238" s="33"/>
      <c r="H238" s="47">
        <f t="shared" si="15"/>
        <v>0</v>
      </c>
      <c r="I238" s="33"/>
    </row>
    <row r="239" spans="1:9" s="1" customFormat="1" ht="30" customHeight="1">
      <c r="A239" s="4" t="s">
        <v>0</v>
      </c>
      <c r="B239" s="5" t="s">
        <v>169</v>
      </c>
      <c r="C239" s="22"/>
      <c r="D239" s="22"/>
      <c r="E239" s="22">
        <v>14477.82055</v>
      </c>
      <c r="F239" s="47">
        <f t="shared" si="13"/>
        <v>14477.82055</v>
      </c>
      <c r="G239" s="33"/>
      <c r="H239" s="47">
        <f t="shared" si="15"/>
        <v>14477.82055</v>
      </c>
      <c r="I239" s="33"/>
    </row>
    <row r="240" spans="1:9" s="1" customFormat="1" ht="30.75" customHeight="1">
      <c r="A240" s="4" t="s">
        <v>1</v>
      </c>
      <c r="B240" s="5" t="s">
        <v>2</v>
      </c>
      <c r="C240" s="22"/>
      <c r="D240" s="22">
        <v>8577.1094</v>
      </c>
      <c r="E240" s="22">
        <v>-156605.01818</v>
      </c>
      <c r="F240" s="47">
        <f t="shared" si="13"/>
        <v>-156605.01818</v>
      </c>
      <c r="G240" s="33"/>
      <c r="H240" s="47">
        <f t="shared" si="15"/>
        <v>-165182.12758</v>
      </c>
      <c r="I240" s="33"/>
    </row>
    <row r="241" spans="1:9" s="1" customFormat="1" ht="18.75" customHeight="1">
      <c r="A241" s="10"/>
      <c r="B241" s="12" t="s">
        <v>3</v>
      </c>
      <c r="C241" s="29">
        <f>C6+C127</f>
        <v>11780524.539029997</v>
      </c>
      <c r="D241" s="29">
        <f>D6+D127</f>
        <v>12256169.51859</v>
      </c>
      <c r="E241" s="29">
        <f>E6+E127</f>
        <v>11304075.07125</v>
      </c>
      <c r="F241" s="47">
        <f t="shared" si="13"/>
        <v>-476449.46777999774</v>
      </c>
      <c r="G241" s="33">
        <f t="shared" si="14"/>
        <v>95.95561754316223</v>
      </c>
      <c r="H241" s="47">
        <f t="shared" si="15"/>
        <v>-952094.4473400004</v>
      </c>
      <c r="I241" s="33">
        <f>E241/D241*100</f>
        <v>92.2317128047562</v>
      </c>
    </row>
    <row r="243" spans="1:9" s="55" customFormat="1" ht="18" customHeight="1">
      <c r="A243" s="56"/>
      <c r="B243" s="72" t="s">
        <v>328</v>
      </c>
      <c r="C243" s="57">
        <f>C7+C16+C22+C33+C38+C45</f>
        <v>5155785.582859999</v>
      </c>
      <c r="D243" s="57">
        <f>D7+D16+D22+D33+D38+D45</f>
        <v>4959494.125229999</v>
      </c>
      <c r="E243" s="57">
        <f>E7+E16+E22+E33+E38+E45</f>
        <v>4876664.942399999</v>
      </c>
      <c r="F243" s="69">
        <f>E243-C243</f>
        <v>-279120.64045999944</v>
      </c>
      <c r="G243" s="69">
        <f>E243/C243*100</f>
        <v>94.58626360669625</v>
      </c>
      <c r="H243" s="70">
        <f>E243-D243</f>
        <v>-82829.1828300003</v>
      </c>
      <c r="I243" s="71">
        <f>E243/D243*100</f>
        <v>98.329886461431</v>
      </c>
    </row>
    <row r="244" spans="1:9" s="55" customFormat="1" ht="18" customHeight="1">
      <c r="A244" s="56"/>
      <c r="B244" s="72" t="s">
        <v>329</v>
      </c>
      <c r="C244" s="57">
        <f>C46+C68+C75+C109+C117+C118</f>
        <v>468267.84502999997</v>
      </c>
      <c r="D244" s="57">
        <f>D46+D68+D75+D109+D117+D118</f>
        <v>664559.3026599999</v>
      </c>
      <c r="E244" s="57">
        <f>E46+E68+E75+E109+E117+E118</f>
        <v>681463.32551</v>
      </c>
      <c r="F244" s="69">
        <f>E244-C244</f>
        <v>213195.48048000003</v>
      </c>
      <c r="G244" s="69">
        <f>E244/C244*100</f>
        <v>145.52853302714848</v>
      </c>
      <c r="H244" s="70">
        <f>E244-D244</f>
        <v>16904.022850000067</v>
      </c>
      <c r="I244" s="71">
        <f>E244/D244*100</f>
        <v>102.54364400322726</v>
      </c>
    </row>
    <row r="245" spans="1:9" s="53" customFormat="1" ht="12.75" customHeight="1" hidden="1">
      <c r="A245" s="52"/>
      <c r="B245" s="52"/>
      <c r="C245" s="68"/>
      <c r="D245" s="54">
        <f>D6-D243-D244</f>
        <v>0</v>
      </c>
      <c r="E245" s="54">
        <f>E6-E243-E244</f>
        <v>-1.0477378964424133E-09</v>
      </c>
      <c r="F245" s="54"/>
      <c r="G245" s="54"/>
      <c r="H245" s="52"/>
      <c r="I245" s="52"/>
    </row>
    <row r="247" spans="1:9" s="58" customFormat="1" ht="14.25" customHeight="1" hidden="1">
      <c r="A247" s="59"/>
      <c r="B247" s="59" t="s">
        <v>330</v>
      </c>
      <c r="C247" s="59"/>
      <c r="D247" s="59"/>
      <c r="E247" s="59"/>
      <c r="F247" s="59"/>
      <c r="G247" s="59"/>
      <c r="H247" s="59"/>
      <c r="I247" s="59"/>
    </row>
    <row r="248" spans="1:9" s="44" customFormat="1" ht="18.75" customHeight="1" hidden="1">
      <c r="A248" s="60"/>
      <c r="B248" s="59" t="s">
        <v>331</v>
      </c>
      <c r="C248" s="61"/>
      <c r="D248" s="61"/>
      <c r="E248" s="61"/>
      <c r="F248" s="61"/>
      <c r="G248" s="61"/>
      <c r="H248" s="61"/>
      <c r="I248" s="61"/>
    </row>
    <row r="249" ht="5.25" customHeight="1" hidden="1"/>
    <row r="250" ht="5.25" customHeight="1" hidden="1"/>
    <row r="251" spans="1:9" s="64" customFormat="1" ht="18.75" customHeight="1" hidden="1">
      <c r="A251" s="62"/>
      <c r="B251" s="63" t="s">
        <v>372</v>
      </c>
      <c r="C251" s="63"/>
      <c r="D251" s="63"/>
      <c r="E251" s="63"/>
      <c r="F251" s="63"/>
      <c r="G251" s="63"/>
      <c r="H251" s="63"/>
      <c r="I251" s="63"/>
    </row>
    <row r="252" spans="1:9" s="64" customFormat="1" ht="18.75" customHeight="1" hidden="1">
      <c r="A252" s="62"/>
      <c r="B252" s="63" t="s">
        <v>373</v>
      </c>
      <c r="C252" s="63"/>
      <c r="D252" s="63"/>
      <c r="E252" s="63"/>
      <c r="F252" s="63"/>
      <c r="G252" s="63"/>
      <c r="H252" s="63"/>
      <c r="I252" s="63"/>
    </row>
    <row r="253" spans="1:9" s="67" customFormat="1" ht="18.75" customHeight="1" hidden="1">
      <c r="A253" s="65"/>
      <c r="B253" s="66"/>
      <c r="C253" s="66"/>
      <c r="D253" s="66"/>
      <c r="E253" s="66"/>
      <c r="F253" s="66"/>
      <c r="G253" s="66"/>
      <c r="H253" s="66"/>
      <c r="I253" s="66"/>
    </row>
    <row r="254" spans="1:9" s="67" customFormat="1" ht="18.75" customHeight="1" hidden="1">
      <c r="A254" s="65"/>
      <c r="B254" s="66" t="s">
        <v>374</v>
      </c>
      <c r="C254" s="66"/>
      <c r="D254" s="66"/>
      <c r="E254" s="66"/>
      <c r="F254" s="66"/>
      <c r="G254" s="66"/>
      <c r="H254" s="66"/>
      <c r="I254" s="66"/>
    </row>
  </sheetData>
  <sheetProtection/>
  <mergeCells count="4">
    <mergeCell ref="A1:I1"/>
    <mergeCell ref="C3:I3"/>
    <mergeCell ref="F4:G4"/>
    <mergeCell ref="H4:I4"/>
  </mergeCells>
  <printOptions/>
  <pageMargins left="0.3937007874015748" right="0.1968503937007874" top="0.3937007874015748" bottom="0.1968503937007874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82">
      <selection activeCell="G1" sqref="G1"/>
    </sheetView>
  </sheetViews>
  <sheetFormatPr defaultColWidth="9.00390625" defaultRowHeight="12.75"/>
  <cols>
    <col min="1" max="1" width="42.00390625" style="0" customWidth="1"/>
    <col min="2" max="3" width="11.50390625" style="0" customWidth="1"/>
    <col min="4" max="4" width="12.375" style="0" customWidth="1"/>
    <col min="5" max="5" width="10.75390625" style="0" customWidth="1"/>
    <col min="6" max="6" width="10.125" style="105" customWidth="1"/>
    <col min="7" max="7" width="11.00390625" style="105" customWidth="1"/>
  </cols>
  <sheetData>
    <row r="1" spans="1:7" ht="12.75">
      <c r="A1" s="85" t="s">
        <v>542</v>
      </c>
      <c r="G1" s="104" t="s">
        <v>543</v>
      </c>
    </row>
    <row r="2" spans="1:7" ht="16.5" customHeight="1">
      <c r="A2" s="124" t="s">
        <v>384</v>
      </c>
      <c r="B2" s="124" t="s">
        <v>385</v>
      </c>
      <c r="C2" s="124" t="s">
        <v>545</v>
      </c>
      <c r="D2" s="126" t="s">
        <v>386</v>
      </c>
      <c r="E2" s="128" t="s">
        <v>387</v>
      </c>
      <c r="F2" s="123" t="s">
        <v>541</v>
      </c>
      <c r="G2" s="123"/>
    </row>
    <row r="3" spans="1:7" ht="40.5">
      <c r="A3" s="125"/>
      <c r="B3" s="125"/>
      <c r="C3" s="125"/>
      <c r="D3" s="127"/>
      <c r="E3" s="129"/>
      <c r="F3" s="84" t="s">
        <v>546</v>
      </c>
      <c r="G3" s="106" t="s">
        <v>547</v>
      </c>
    </row>
    <row r="4" spans="1:7" ht="12.75">
      <c r="A4" s="74" t="s">
        <v>388</v>
      </c>
      <c r="B4" s="73" t="s">
        <v>389</v>
      </c>
      <c r="C4" s="94">
        <v>2500000</v>
      </c>
      <c r="D4" s="75">
        <v>3425000</v>
      </c>
      <c r="E4" s="82">
        <v>3425000</v>
      </c>
      <c r="F4" s="116">
        <f>E4/C4*100</f>
        <v>137</v>
      </c>
      <c r="G4" s="116">
        <f>E4/D4*100</f>
        <v>100</v>
      </c>
    </row>
    <row r="5" spans="1:7" ht="20.25">
      <c r="A5" s="76" t="s">
        <v>390</v>
      </c>
      <c r="B5" s="77" t="s">
        <v>391</v>
      </c>
      <c r="C5" s="95">
        <v>2500000</v>
      </c>
      <c r="D5" s="78">
        <v>3425000</v>
      </c>
      <c r="E5" s="83">
        <v>3425000</v>
      </c>
      <c r="F5" s="107">
        <f aca="true" t="shared" si="0" ref="F5:F67">E5/C5*100</f>
        <v>137</v>
      </c>
      <c r="G5" s="107">
        <f aca="true" t="shared" si="1" ref="G5:G67">E5/D5*100</f>
        <v>100</v>
      </c>
    </row>
    <row r="6" spans="1:7" ht="12.75">
      <c r="A6" s="74" t="s">
        <v>392</v>
      </c>
      <c r="B6" s="73" t="s">
        <v>393</v>
      </c>
      <c r="C6" s="94">
        <v>860695656</v>
      </c>
      <c r="D6" s="75">
        <v>878496656</v>
      </c>
      <c r="E6" s="82">
        <v>832427656.0000001</v>
      </c>
      <c r="F6" s="116">
        <f t="shared" si="0"/>
        <v>96.71567994994041</v>
      </c>
      <c r="G6" s="116">
        <f t="shared" si="1"/>
        <v>94.75592767651925</v>
      </c>
    </row>
    <row r="7" spans="1:7" ht="12.75">
      <c r="A7" s="76" t="s">
        <v>394</v>
      </c>
      <c r="B7" s="77" t="s">
        <v>395</v>
      </c>
      <c r="C7" s="95">
        <v>18269000</v>
      </c>
      <c r="D7" s="78">
        <v>19307745.81</v>
      </c>
      <c r="E7" s="83">
        <v>19307745.81</v>
      </c>
      <c r="F7" s="107">
        <f t="shared" si="0"/>
        <v>105.68583836006349</v>
      </c>
      <c r="G7" s="107">
        <f t="shared" si="1"/>
        <v>100</v>
      </c>
    </row>
    <row r="8" spans="1:7" ht="12.75">
      <c r="A8" s="76" t="s">
        <v>396</v>
      </c>
      <c r="B8" s="77" t="s">
        <v>397</v>
      </c>
      <c r="C8" s="95">
        <v>60999589.25</v>
      </c>
      <c r="D8" s="78">
        <v>63439048.68</v>
      </c>
      <c r="E8" s="83">
        <v>63439048.68</v>
      </c>
      <c r="F8" s="107">
        <f t="shared" si="0"/>
        <v>103.99914074831248</v>
      </c>
      <c r="G8" s="107">
        <f t="shared" si="1"/>
        <v>100</v>
      </c>
    </row>
    <row r="9" spans="1:7" ht="30">
      <c r="A9" s="76" t="s">
        <v>398</v>
      </c>
      <c r="B9" s="77" t="s">
        <v>399</v>
      </c>
      <c r="C9" s="95">
        <v>358789466.75</v>
      </c>
      <c r="D9" s="78">
        <v>373112261.51</v>
      </c>
      <c r="E9" s="83">
        <v>373112261.51</v>
      </c>
      <c r="F9" s="107">
        <f t="shared" si="0"/>
        <v>103.99197749302375</v>
      </c>
      <c r="G9" s="107">
        <f t="shared" si="1"/>
        <v>100</v>
      </c>
    </row>
    <row r="10" spans="1:7" ht="20.25">
      <c r="A10" s="76" t="s">
        <v>400</v>
      </c>
      <c r="B10" s="77" t="s">
        <v>401</v>
      </c>
      <c r="C10" s="95">
        <v>261350000</v>
      </c>
      <c r="D10" s="78">
        <v>261350000</v>
      </c>
      <c r="E10" s="83">
        <v>215281000</v>
      </c>
      <c r="F10" s="107">
        <f t="shared" si="0"/>
        <v>82.3726803137555</v>
      </c>
      <c r="G10" s="107">
        <f t="shared" si="1"/>
        <v>82.3726803137555</v>
      </c>
    </row>
    <row r="11" spans="1:7" ht="12.75">
      <c r="A11" s="76" t="s">
        <v>402</v>
      </c>
      <c r="B11" s="77" t="s">
        <v>403</v>
      </c>
      <c r="C11" s="95">
        <v>156868200</v>
      </c>
      <c r="D11" s="78">
        <v>156868200</v>
      </c>
      <c r="E11" s="83">
        <v>156868200</v>
      </c>
      <c r="F11" s="107">
        <f t="shared" si="0"/>
        <v>100</v>
      </c>
      <c r="G11" s="107">
        <f t="shared" si="1"/>
        <v>100</v>
      </c>
    </row>
    <row r="12" spans="1:7" ht="12.75">
      <c r="A12" s="76" t="s">
        <v>404</v>
      </c>
      <c r="B12" s="77" t="s">
        <v>405</v>
      </c>
      <c r="C12" s="95">
        <v>4419400</v>
      </c>
      <c r="D12" s="78">
        <v>4419400</v>
      </c>
      <c r="E12" s="83">
        <v>4419400</v>
      </c>
      <c r="F12" s="107">
        <f t="shared" si="0"/>
        <v>100</v>
      </c>
      <c r="G12" s="107">
        <f t="shared" si="1"/>
        <v>100</v>
      </c>
    </row>
    <row r="13" spans="1:7" ht="12.75">
      <c r="A13" s="74" t="s">
        <v>406</v>
      </c>
      <c r="B13" s="73" t="s">
        <v>407</v>
      </c>
      <c r="C13" s="94">
        <v>3661084722.18</v>
      </c>
      <c r="D13" s="75">
        <v>3769057799.96</v>
      </c>
      <c r="E13" s="82">
        <v>3751532343.02</v>
      </c>
      <c r="F13" s="116">
        <f t="shared" si="0"/>
        <v>102.47051427933475</v>
      </c>
      <c r="G13" s="116">
        <f t="shared" si="1"/>
        <v>99.53501755955597</v>
      </c>
    </row>
    <row r="14" spans="1:7" ht="12.75">
      <c r="A14" s="76" t="s">
        <v>408</v>
      </c>
      <c r="B14" s="77" t="s">
        <v>409</v>
      </c>
      <c r="C14" s="95">
        <v>3496169248.31</v>
      </c>
      <c r="D14" s="78">
        <v>3606109626.09</v>
      </c>
      <c r="E14" s="83">
        <v>3588584169.15</v>
      </c>
      <c r="F14" s="107">
        <f t="shared" si="0"/>
        <v>102.64331942410033</v>
      </c>
      <c r="G14" s="107">
        <f t="shared" si="1"/>
        <v>99.51400654008951</v>
      </c>
    </row>
    <row r="15" spans="1:7" ht="20.25">
      <c r="A15" s="76" t="s">
        <v>410</v>
      </c>
      <c r="B15" s="77" t="s">
        <v>411</v>
      </c>
      <c r="C15" s="95">
        <v>147044136.87</v>
      </c>
      <c r="D15" s="78">
        <v>147394136.87</v>
      </c>
      <c r="E15" s="83">
        <v>147394136.86999997</v>
      </c>
      <c r="F15" s="107">
        <f t="shared" si="0"/>
        <v>100.23802377126358</v>
      </c>
      <c r="G15" s="107">
        <f t="shared" si="1"/>
        <v>99.99999999999997</v>
      </c>
    </row>
    <row r="16" spans="1:7" ht="12.75">
      <c r="A16" s="76" t="s">
        <v>404</v>
      </c>
      <c r="B16" s="77" t="s">
        <v>412</v>
      </c>
      <c r="C16" s="95">
        <v>17871337</v>
      </c>
      <c r="D16" s="78">
        <v>15554037</v>
      </c>
      <c r="E16" s="83">
        <v>15554037</v>
      </c>
      <c r="F16" s="107">
        <f t="shared" si="0"/>
        <v>87.03342676599965</v>
      </c>
      <c r="G16" s="107">
        <f t="shared" si="1"/>
        <v>100</v>
      </c>
    </row>
    <row r="17" spans="1:7" ht="20.25">
      <c r="A17" s="74" t="s">
        <v>413</v>
      </c>
      <c r="B17" s="73" t="s">
        <v>414</v>
      </c>
      <c r="C17" s="94">
        <v>86984000</v>
      </c>
      <c r="D17" s="75">
        <v>85039000</v>
      </c>
      <c r="E17" s="82">
        <v>84198235.71000001</v>
      </c>
      <c r="F17" s="116">
        <f t="shared" si="0"/>
        <v>96.79738309344248</v>
      </c>
      <c r="G17" s="116">
        <f t="shared" si="1"/>
        <v>99.01131917120381</v>
      </c>
    </row>
    <row r="18" spans="1:7" ht="12.75">
      <c r="A18" s="76" t="s">
        <v>415</v>
      </c>
      <c r="B18" s="77" t="s">
        <v>416</v>
      </c>
      <c r="C18" s="95">
        <v>19510000</v>
      </c>
      <c r="D18" s="78">
        <v>18465000</v>
      </c>
      <c r="E18" s="83">
        <v>18465000</v>
      </c>
      <c r="F18" s="107">
        <f t="shared" si="0"/>
        <v>94.64377242439774</v>
      </c>
      <c r="G18" s="107">
        <f t="shared" si="1"/>
        <v>100</v>
      </c>
    </row>
    <row r="19" spans="1:7" ht="20.25">
      <c r="A19" s="76" t="s">
        <v>417</v>
      </c>
      <c r="B19" s="77" t="s">
        <v>418</v>
      </c>
      <c r="C19" s="95">
        <v>45798000</v>
      </c>
      <c r="D19" s="78">
        <v>45798000</v>
      </c>
      <c r="E19" s="83">
        <v>44957235.71</v>
      </c>
      <c r="F19" s="107">
        <f t="shared" si="0"/>
        <v>98.16418994279226</v>
      </c>
      <c r="G19" s="107">
        <f t="shared" si="1"/>
        <v>98.16418994279226</v>
      </c>
    </row>
    <row r="20" spans="1:7" ht="12.75">
      <c r="A20" s="76" t="s">
        <v>404</v>
      </c>
      <c r="B20" s="77" t="s">
        <v>419</v>
      </c>
      <c r="C20" s="95">
        <v>6964000</v>
      </c>
      <c r="D20" s="78">
        <v>6964000</v>
      </c>
      <c r="E20" s="83">
        <v>6964000</v>
      </c>
      <c r="F20" s="107">
        <f t="shared" si="0"/>
        <v>100</v>
      </c>
      <c r="G20" s="107">
        <f t="shared" si="1"/>
        <v>100</v>
      </c>
    </row>
    <row r="21" spans="1:7" ht="20.25">
      <c r="A21" s="76" t="s">
        <v>420</v>
      </c>
      <c r="B21" s="77" t="s">
        <v>421</v>
      </c>
      <c r="C21" s="95">
        <v>13145000</v>
      </c>
      <c r="D21" s="78">
        <v>12245000</v>
      </c>
      <c r="E21" s="83">
        <v>12245000</v>
      </c>
      <c r="F21" s="107">
        <f t="shared" si="0"/>
        <v>93.15329022441993</v>
      </c>
      <c r="G21" s="107">
        <f t="shared" si="1"/>
        <v>100</v>
      </c>
    </row>
    <row r="22" spans="1:7" ht="30">
      <c r="A22" s="76" t="s">
        <v>422</v>
      </c>
      <c r="B22" s="77" t="s">
        <v>423</v>
      </c>
      <c r="C22" s="95">
        <v>1567000</v>
      </c>
      <c r="D22" s="78">
        <v>1567000</v>
      </c>
      <c r="E22" s="83">
        <v>1567000</v>
      </c>
      <c r="F22" s="107">
        <f t="shared" si="0"/>
        <v>100</v>
      </c>
      <c r="G22" s="107">
        <f t="shared" si="1"/>
        <v>100</v>
      </c>
    </row>
    <row r="23" spans="1:7" ht="12.75">
      <c r="A23" s="74" t="s">
        <v>424</v>
      </c>
      <c r="B23" s="73" t="s">
        <v>425</v>
      </c>
      <c r="C23" s="94">
        <v>661515588.16</v>
      </c>
      <c r="D23" s="75">
        <v>670094309.01</v>
      </c>
      <c r="E23" s="82">
        <v>670094309.01</v>
      </c>
      <c r="F23" s="116">
        <f t="shared" si="0"/>
        <v>101.29682822348325</v>
      </c>
      <c r="G23" s="116">
        <f t="shared" si="1"/>
        <v>100</v>
      </c>
    </row>
    <row r="24" spans="1:7" ht="12.75">
      <c r="A24" s="76" t="s">
        <v>426</v>
      </c>
      <c r="B24" s="77" t="s">
        <v>427</v>
      </c>
      <c r="C24" s="95">
        <v>435982070</v>
      </c>
      <c r="D24" s="78">
        <v>444230790.85</v>
      </c>
      <c r="E24" s="83">
        <v>444230790.85</v>
      </c>
      <c r="F24" s="107">
        <f t="shared" si="0"/>
        <v>101.89198625760001</v>
      </c>
      <c r="G24" s="107">
        <f t="shared" si="1"/>
        <v>100</v>
      </c>
    </row>
    <row r="25" spans="1:7" ht="12.75">
      <c r="A25" s="76" t="s">
        <v>428</v>
      </c>
      <c r="B25" s="77" t="s">
        <v>429</v>
      </c>
      <c r="C25" s="95">
        <v>225533518.16</v>
      </c>
      <c r="D25" s="78">
        <v>225863518.16</v>
      </c>
      <c r="E25" s="83">
        <v>225863518.16</v>
      </c>
      <c r="F25" s="107">
        <f t="shared" si="0"/>
        <v>100.14631971455607</v>
      </c>
      <c r="G25" s="107">
        <f t="shared" si="1"/>
        <v>100</v>
      </c>
    </row>
    <row r="26" spans="1:7" ht="20.25">
      <c r="A26" s="74" t="s">
        <v>430</v>
      </c>
      <c r="B26" s="73" t="s">
        <v>431</v>
      </c>
      <c r="C26" s="94">
        <v>8475830</v>
      </c>
      <c r="D26" s="75">
        <v>8467470</v>
      </c>
      <c r="E26" s="82">
        <v>7955470</v>
      </c>
      <c r="F26" s="116">
        <f t="shared" si="0"/>
        <v>93.86066025392203</v>
      </c>
      <c r="G26" s="116">
        <f t="shared" si="1"/>
        <v>93.95332962502377</v>
      </c>
    </row>
    <row r="27" spans="1:7" ht="20.25">
      <c r="A27" s="76" t="s">
        <v>432</v>
      </c>
      <c r="B27" s="77" t="s">
        <v>433</v>
      </c>
      <c r="C27" s="96">
        <v>495000</v>
      </c>
      <c r="D27" s="78">
        <v>486640</v>
      </c>
      <c r="E27" s="83">
        <v>486640</v>
      </c>
      <c r="F27" s="107">
        <f t="shared" si="0"/>
        <v>98.31111111111112</v>
      </c>
      <c r="G27" s="107">
        <f t="shared" si="1"/>
        <v>100</v>
      </c>
    </row>
    <row r="28" spans="1:7" ht="20.25">
      <c r="A28" s="76" t="s">
        <v>434</v>
      </c>
      <c r="B28" s="77" t="s">
        <v>435</v>
      </c>
      <c r="C28" s="95">
        <v>2199830</v>
      </c>
      <c r="D28" s="78">
        <v>2199830</v>
      </c>
      <c r="E28" s="83">
        <v>2199830</v>
      </c>
      <c r="F28" s="107">
        <f t="shared" si="0"/>
        <v>100</v>
      </c>
      <c r="G28" s="107">
        <f t="shared" si="1"/>
        <v>100</v>
      </c>
    </row>
    <row r="29" spans="1:7" ht="30">
      <c r="A29" s="76" t="s">
        <v>436</v>
      </c>
      <c r="B29" s="77" t="s">
        <v>437</v>
      </c>
      <c r="C29" s="95">
        <v>5781000</v>
      </c>
      <c r="D29" s="78">
        <v>5781000</v>
      </c>
      <c r="E29" s="83">
        <v>5269000</v>
      </c>
      <c r="F29" s="107">
        <f t="shared" si="0"/>
        <v>91.14340079571008</v>
      </c>
      <c r="G29" s="107">
        <f t="shared" si="1"/>
        <v>91.14340079571008</v>
      </c>
    </row>
    <row r="30" spans="1:7" ht="20.25">
      <c r="A30" s="74" t="s">
        <v>438</v>
      </c>
      <c r="B30" s="73" t="s">
        <v>439</v>
      </c>
      <c r="C30" s="102">
        <v>132612663.17</v>
      </c>
      <c r="D30" s="75">
        <v>109235172.53</v>
      </c>
      <c r="E30" s="82">
        <v>109235172.53</v>
      </c>
      <c r="F30" s="116">
        <f t="shared" si="0"/>
        <v>82.37160005599789</v>
      </c>
      <c r="G30" s="116">
        <f t="shared" si="1"/>
        <v>100</v>
      </c>
    </row>
    <row r="31" spans="1:7" ht="12.75">
      <c r="A31" s="76" t="s">
        <v>440</v>
      </c>
      <c r="B31" s="77" t="s">
        <v>441</v>
      </c>
      <c r="C31" s="101">
        <v>1058600</v>
      </c>
      <c r="D31" s="78">
        <v>246498</v>
      </c>
      <c r="E31" s="83">
        <v>246498</v>
      </c>
      <c r="F31" s="107">
        <f t="shared" si="0"/>
        <v>23.28528244851691</v>
      </c>
      <c r="G31" s="107">
        <f t="shared" si="1"/>
        <v>100</v>
      </c>
    </row>
    <row r="32" spans="1:7" ht="12.75">
      <c r="A32" s="79" t="s">
        <v>442</v>
      </c>
      <c r="B32" s="80" t="s">
        <v>443</v>
      </c>
      <c r="C32" s="95">
        <v>327000</v>
      </c>
      <c r="D32" s="78">
        <v>0</v>
      </c>
      <c r="E32" s="83">
        <v>0</v>
      </c>
      <c r="F32" s="107">
        <f t="shared" si="0"/>
        <v>0</v>
      </c>
      <c r="G32" s="107" t="s">
        <v>548</v>
      </c>
    </row>
    <row r="33" spans="1:7" ht="12.75">
      <c r="A33" s="76" t="s">
        <v>444</v>
      </c>
      <c r="B33" s="77" t="s">
        <v>445</v>
      </c>
      <c r="C33" s="96">
        <v>671690</v>
      </c>
      <c r="D33" s="78">
        <v>671690</v>
      </c>
      <c r="E33" s="83">
        <v>671690</v>
      </c>
      <c r="F33" s="107">
        <f t="shared" si="0"/>
        <v>100</v>
      </c>
      <c r="G33" s="107">
        <f t="shared" si="1"/>
        <v>100</v>
      </c>
    </row>
    <row r="34" spans="1:7" ht="20.25">
      <c r="A34" s="76" t="s">
        <v>446</v>
      </c>
      <c r="B34" s="77" t="s">
        <v>447</v>
      </c>
      <c r="C34" s="95">
        <v>130555373.17</v>
      </c>
      <c r="D34" s="78">
        <v>108316984.53</v>
      </c>
      <c r="E34" s="83">
        <v>108316984.53</v>
      </c>
      <c r="F34" s="107">
        <f t="shared" si="0"/>
        <v>82.96631682018729</v>
      </c>
      <c r="G34" s="107">
        <f t="shared" si="1"/>
        <v>100</v>
      </c>
    </row>
    <row r="35" spans="1:7" ht="30">
      <c r="A35" s="74" t="s">
        <v>448</v>
      </c>
      <c r="B35" s="73" t="s">
        <v>449</v>
      </c>
      <c r="C35" s="102">
        <v>166541000</v>
      </c>
      <c r="D35" s="75">
        <v>166339335.78</v>
      </c>
      <c r="E35" s="82">
        <v>166339335.78</v>
      </c>
      <c r="F35" s="116">
        <f t="shared" si="0"/>
        <v>99.87891016626537</v>
      </c>
      <c r="G35" s="116">
        <f t="shared" si="1"/>
        <v>100</v>
      </c>
    </row>
    <row r="36" spans="1:7" ht="20.25">
      <c r="A36" s="76" t="s">
        <v>450</v>
      </c>
      <c r="B36" s="77" t="s">
        <v>451</v>
      </c>
      <c r="C36" s="101">
        <v>100214500</v>
      </c>
      <c r="D36" s="78">
        <v>98722860</v>
      </c>
      <c r="E36" s="83">
        <v>98722860</v>
      </c>
      <c r="F36" s="107">
        <f t="shared" si="0"/>
        <v>98.51155271941685</v>
      </c>
      <c r="G36" s="107">
        <f t="shared" si="1"/>
        <v>100</v>
      </c>
    </row>
    <row r="37" spans="1:7" ht="40.5">
      <c r="A37" s="76" t="s">
        <v>452</v>
      </c>
      <c r="B37" s="77" t="s">
        <v>453</v>
      </c>
      <c r="C37" s="95">
        <v>6710000</v>
      </c>
      <c r="D37" s="78">
        <v>4846390.61</v>
      </c>
      <c r="E37" s="83">
        <v>4846390.61</v>
      </c>
      <c r="F37" s="107">
        <f t="shared" si="0"/>
        <v>72.22638763040239</v>
      </c>
      <c r="G37" s="107">
        <f t="shared" si="1"/>
        <v>100</v>
      </c>
    </row>
    <row r="38" spans="1:7" ht="30">
      <c r="A38" s="76" t="s">
        <v>454</v>
      </c>
      <c r="B38" s="77" t="s">
        <v>455</v>
      </c>
      <c r="C38" s="95">
        <v>5368000</v>
      </c>
      <c r="D38" s="78">
        <v>3079606.79</v>
      </c>
      <c r="E38" s="83">
        <v>3079606.79</v>
      </c>
      <c r="F38" s="107">
        <f t="shared" si="0"/>
        <v>57.369724105812224</v>
      </c>
      <c r="G38" s="107">
        <f t="shared" si="1"/>
        <v>100</v>
      </c>
    </row>
    <row r="39" spans="1:7" ht="30">
      <c r="A39" s="76" t="s">
        <v>456</v>
      </c>
      <c r="B39" s="77" t="s">
        <v>457</v>
      </c>
      <c r="C39" s="95">
        <v>5766500</v>
      </c>
      <c r="D39" s="78">
        <v>7266500</v>
      </c>
      <c r="E39" s="83">
        <v>7266500</v>
      </c>
      <c r="F39" s="107">
        <f t="shared" si="0"/>
        <v>126.01231249458075</v>
      </c>
      <c r="G39" s="107">
        <f t="shared" si="1"/>
        <v>100</v>
      </c>
    </row>
    <row r="40" spans="1:7" ht="30">
      <c r="A40" s="76" t="s">
        <v>458</v>
      </c>
      <c r="B40" s="77" t="s">
        <v>459</v>
      </c>
      <c r="C40" s="95">
        <v>2756000</v>
      </c>
      <c r="D40" s="78">
        <v>2545975.78</v>
      </c>
      <c r="E40" s="83">
        <v>2545975.78</v>
      </c>
      <c r="F40" s="107">
        <f t="shared" si="0"/>
        <v>92.3793824383164</v>
      </c>
      <c r="G40" s="107">
        <f t="shared" si="1"/>
        <v>100</v>
      </c>
    </row>
    <row r="41" spans="1:7" ht="12.75">
      <c r="A41" s="76" t="s">
        <v>404</v>
      </c>
      <c r="B41" s="77" t="s">
        <v>460</v>
      </c>
      <c r="C41" s="95">
        <v>45726000</v>
      </c>
      <c r="D41" s="78">
        <v>49878002.6</v>
      </c>
      <c r="E41" s="83">
        <v>49878002.6</v>
      </c>
      <c r="F41" s="107">
        <f t="shared" si="0"/>
        <v>109.08017889165902</v>
      </c>
      <c r="G41" s="107">
        <f t="shared" si="1"/>
        <v>100</v>
      </c>
    </row>
    <row r="42" spans="1:7" ht="12.75">
      <c r="A42" s="74" t="s">
        <v>461</v>
      </c>
      <c r="B42" s="73" t="s">
        <v>462</v>
      </c>
      <c r="C42" s="102">
        <v>676844900</v>
      </c>
      <c r="D42" s="75">
        <v>681159100</v>
      </c>
      <c r="E42" s="82">
        <v>421550941.4000001</v>
      </c>
      <c r="F42" s="116">
        <f t="shared" si="0"/>
        <v>62.28176372459925</v>
      </c>
      <c r="G42" s="116">
        <f t="shared" si="1"/>
        <v>61.887294965302544</v>
      </c>
    </row>
    <row r="43" spans="1:7" ht="20.25">
      <c r="A43" s="76" t="s">
        <v>463</v>
      </c>
      <c r="B43" s="77" t="s">
        <v>464</v>
      </c>
      <c r="C43" s="101">
        <v>566544000</v>
      </c>
      <c r="D43" s="78">
        <v>566544000</v>
      </c>
      <c r="E43" s="83">
        <v>308693301.32000005</v>
      </c>
      <c r="F43" s="107">
        <f t="shared" si="0"/>
        <v>54.48708331921264</v>
      </c>
      <c r="G43" s="107">
        <f t="shared" si="1"/>
        <v>54.48708331921264</v>
      </c>
    </row>
    <row r="44" spans="1:7" ht="12.75">
      <c r="A44" s="76" t="s">
        <v>465</v>
      </c>
      <c r="B44" s="77" t="s">
        <v>466</v>
      </c>
      <c r="C44" s="95">
        <v>19086900</v>
      </c>
      <c r="D44" s="78">
        <v>16701099.999999998</v>
      </c>
      <c r="E44" s="83">
        <v>16700984.079999998</v>
      </c>
      <c r="F44" s="107">
        <f t="shared" si="0"/>
        <v>87.49972012217803</v>
      </c>
      <c r="G44" s="107">
        <f t="shared" si="1"/>
        <v>99.99930591398171</v>
      </c>
    </row>
    <row r="45" spans="1:7" ht="30">
      <c r="A45" s="76" t="s">
        <v>467</v>
      </c>
      <c r="B45" s="98" t="s">
        <v>468</v>
      </c>
      <c r="C45" s="99">
        <v>91214000</v>
      </c>
      <c r="D45" s="112">
        <v>91214000</v>
      </c>
      <c r="E45" s="83">
        <v>91214000</v>
      </c>
      <c r="F45" s="107">
        <f t="shared" si="0"/>
        <v>100</v>
      </c>
      <c r="G45" s="107">
        <f t="shared" si="1"/>
        <v>100</v>
      </c>
    </row>
    <row r="46" spans="1:7" ht="20.25">
      <c r="A46" s="76" t="s">
        <v>469</v>
      </c>
      <c r="B46" s="98" t="s">
        <v>470</v>
      </c>
      <c r="C46" s="114">
        <v>0</v>
      </c>
      <c r="D46" s="114">
        <v>6700000</v>
      </c>
      <c r="E46" s="110">
        <v>4942656</v>
      </c>
      <c r="F46" s="107" t="s">
        <v>548</v>
      </c>
      <c r="G46" s="107">
        <f t="shared" si="1"/>
        <v>73.77098507462686</v>
      </c>
    </row>
    <row r="47" spans="1:7" ht="30">
      <c r="A47" s="74" t="s">
        <v>471</v>
      </c>
      <c r="B47" s="109" t="s">
        <v>472</v>
      </c>
      <c r="C47" s="115">
        <v>94101298.41</v>
      </c>
      <c r="D47" s="90">
        <v>91672366.09</v>
      </c>
      <c r="E47" s="111">
        <v>91001366.09</v>
      </c>
      <c r="F47" s="116">
        <f t="shared" si="0"/>
        <v>96.70574968424604</v>
      </c>
      <c r="G47" s="116">
        <f t="shared" si="1"/>
        <v>99.26804550965637</v>
      </c>
    </row>
    <row r="48" spans="1:7" ht="12.75">
      <c r="A48" s="76" t="s">
        <v>473</v>
      </c>
      <c r="B48" s="77" t="s">
        <v>474</v>
      </c>
      <c r="C48" s="100">
        <v>10801774.88</v>
      </c>
      <c r="D48" s="113">
        <v>10713590.82</v>
      </c>
      <c r="E48" s="83">
        <v>10713590.82</v>
      </c>
      <c r="F48" s="107">
        <f t="shared" si="0"/>
        <v>99.18361509122656</v>
      </c>
      <c r="G48" s="107">
        <f t="shared" si="1"/>
        <v>100</v>
      </c>
    </row>
    <row r="49" spans="1:7" ht="20.25">
      <c r="A49" s="76" t="s">
        <v>475</v>
      </c>
      <c r="B49" s="77" t="s">
        <v>476</v>
      </c>
      <c r="C49" s="101">
        <v>57478523.53</v>
      </c>
      <c r="D49" s="78">
        <v>61867181.52</v>
      </c>
      <c r="E49" s="83">
        <v>61867181.52</v>
      </c>
      <c r="F49" s="107">
        <f t="shared" si="0"/>
        <v>107.63530049220805</v>
      </c>
      <c r="G49" s="107">
        <f t="shared" si="1"/>
        <v>100</v>
      </c>
    </row>
    <row r="50" spans="1:7" ht="20.25">
      <c r="A50" s="76" t="s">
        <v>477</v>
      </c>
      <c r="B50" s="77">
        <v>1050000000</v>
      </c>
      <c r="C50" s="95">
        <v>9150000</v>
      </c>
      <c r="D50" s="78">
        <v>3420593.75</v>
      </c>
      <c r="E50" s="83">
        <v>3420593.75</v>
      </c>
      <c r="F50" s="107">
        <f t="shared" si="0"/>
        <v>37.38353825136612</v>
      </c>
      <c r="G50" s="107">
        <f t="shared" si="1"/>
        <v>100</v>
      </c>
    </row>
    <row r="51" spans="1:7" ht="12.75">
      <c r="A51" s="76" t="s">
        <v>404</v>
      </c>
      <c r="B51" s="77" t="s">
        <v>478</v>
      </c>
      <c r="C51" s="95">
        <v>10000000</v>
      </c>
      <c r="D51" s="78">
        <v>9000000</v>
      </c>
      <c r="E51" s="83">
        <v>9000000</v>
      </c>
      <c r="F51" s="107">
        <f t="shared" si="0"/>
        <v>90</v>
      </c>
      <c r="G51" s="107">
        <f t="shared" si="1"/>
        <v>100</v>
      </c>
    </row>
    <row r="52" spans="1:7" ht="20.25">
      <c r="A52" s="76" t="s">
        <v>479</v>
      </c>
      <c r="B52" s="77" t="s">
        <v>480</v>
      </c>
      <c r="C52" s="95">
        <v>6671000</v>
      </c>
      <c r="D52" s="78">
        <v>6671000</v>
      </c>
      <c r="E52" s="83">
        <v>6000000</v>
      </c>
      <c r="F52" s="107">
        <f t="shared" si="0"/>
        <v>89.9415380002998</v>
      </c>
      <c r="G52" s="107">
        <f t="shared" si="1"/>
        <v>89.9415380002998</v>
      </c>
    </row>
    <row r="53" spans="1:7" ht="12.75">
      <c r="A53" s="74" t="s">
        <v>481</v>
      </c>
      <c r="B53" s="73" t="s">
        <v>482</v>
      </c>
      <c r="C53" s="102">
        <v>2000000</v>
      </c>
      <c r="D53" s="75">
        <v>2000000</v>
      </c>
      <c r="E53" s="82">
        <v>2000000</v>
      </c>
      <c r="F53" s="116">
        <f t="shared" si="0"/>
        <v>100</v>
      </c>
      <c r="G53" s="116">
        <f t="shared" si="1"/>
        <v>100</v>
      </c>
    </row>
    <row r="54" spans="1:7" ht="20.25">
      <c r="A54" s="76" t="s">
        <v>483</v>
      </c>
      <c r="B54" s="77" t="s">
        <v>484</v>
      </c>
      <c r="C54" s="95">
        <v>2000000</v>
      </c>
      <c r="D54" s="78">
        <v>2000000</v>
      </c>
      <c r="E54" s="83">
        <v>2000000</v>
      </c>
      <c r="F54" s="107">
        <f t="shared" si="0"/>
        <v>100</v>
      </c>
      <c r="G54" s="107">
        <f t="shared" si="1"/>
        <v>100</v>
      </c>
    </row>
    <row r="55" spans="1:7" ht="20.25">
      <c r="A55" s="74" t="s">
        <v>485</v>
      </c>
      <c r="B55" s="73" t="s">
        <v>486</v>
      </c>
      <c r="C55" s="94">
        <v>701958121.98</v>
      </c>
      <c r="D55" s="75">
        <v>697186572.01</v>
      </c>
      <c r="E55" s="82">
        <v>697186572.01</v>
      </c>
      <c r="F55" s="116">
        <f t="shared" si="0"/>
        <v>99.32025147646401</v>
      </c>
      <c r="G55" s="116">
        <f t="shared" si="1"/>
        <v>100</v>
      </c>
    </row>
    <row r="56" spans="1:7" ht="20.25">
      <c r="A56" s="76" t="s">
        <v>487</v>
      </c>
      <c r="B56" s="77" t="s">
        <v>488</v>
      </c>
      <c r="C56" s="95">
        <v>66595365</v>
      </c>
      <c r="D56" s="78">
        <v>69253477.84</v>
      </c>
      <c r="E56" s="83">
        <v>69253477.84</v>
      </c>
      <c r="F56" s="107">
        <f t="shared" si="0"/>
        <v>103.99143820294401</v>
      </c>
      <c r="G56" s="107">
        <f t="shared" si="1"/>
        <v>100</v>
      </c>
    </row>
    <row r="57" spans="1:7" ht="12.75">
      <c r="A57" s="76" t="s">
        <v>489</v>
      </c>
      <c r="B57" s="77" t="s">
        <v>490</v>
      </c>
      <c r="C57" s="95">
        <v>5183000</v>
      </c>
      <c r="D57" s="78">
        <v>5183000</v>
      </c>
      <c r="E57" s="83">
        <v>5183000</v>
      </c>
      <c r="F57" s="107">
        <f t="shared" si="0"/>
        <v>100</v>
      </c>
      <c r="G57" s="107">
        <f t="shared" si="1"/>
        <v>100</v>
      </c>
    </row>
    <row r="58" spans="1:7" ht="12.75">
      <c r="A58" s="76" t="s">
        <v>404</v>
      </c>
      <c r="B58" s="77" t="s">
        <v>491</v>
      </c>
      <c r="C58" s="95">
        <v>630179756.98</v>
      </c>
      <c r="D58" s="78">
        <v>622750094.17</v>
      </c>
      <c r="E58" s="83">
        <v>622750094.17</v>
      </c>
      <c r="F58" s="107">
        <f t="shared" si="0"/>
        <v>98.8210248381184</v>
      </c>
      <c r="G58" s="107">
        <f t="shared" si="1"/>
        <v>100</v>
      </c>
    </row>
    <row r="59" spans="1:7" ht="40.5">
      <c r="A59" s="74" t="s">
        <v>492</v>
      </c>
      <c r="B59" s="73" t="s">
        <v>493</v>
      </c>
      <c r="C59" s="94">
        <v>74126601</v>
      </c>
      <c r="D59" s="75">
        <v>76284221</v>
      </c>
      <c r="E59" s="82">
        <v>76284170</v>
      </c>
      <c r="F59" s="116">
        <f t="shared" si="0"/>
        <v>102.91065416583717</v>
      </c>
      <c r="G59" s="116">
        <f t="shared" si="1"/>
        <v>99.99993314475873</v>
      </c>
    </row>
    <row r="60" spans="1:7" ht="40.5">
      <c r="A60" s="76" t="s">
        <v>494</v>
      </c>
      <c r="B60" s="77" t="s">
        <v>495</v>
      </c>
      <c r="C60" s="95">
        <v>18645550</v>
      </c>
      <c r="D60" s="78">
        <v>18645550</v>
      </c>
      <c r="E60" s="83">
        <v>18645550</v>
      </c>
      <c r="F60" s="107">
        <f t="shared" si="0"/>
        <v>100</v>
      </c>
      <c r="G60" s="107">
        <f t="shared" si="1"/>
        <v>100</v>
      </c>
    </row>
    <row r="61" spans="1:7" ht="12.75">
      <c r="A61" s="76" t="s">
        <v>496</v>
      </c>
      <c r="B61" s="77">
        <v>1330000000</v>
      </c>
      <c r="C61" s="83">
        <v>0</v>
      </c>
      <c r="D61" s="78">
        <v>2157620</v>
      </c>
      <c r="E61" s="83">
        <v>2157620</v>
      </c>
      <c r="F61" s="107" t="s">
        <v>548</v>
      </c>
      <c r="G61" s="107">
        <f t="shared" si="1"/>
        <v>100</v>
      </c>
    </row>
    <row r="62" spans="1:7" ht="12.75">
      <c r="A62" s="76" t="s">
        <v>497</v>
      </c>
      <c r="B62" s="77" t="s">
        <v>498</v>
      </c>
      <c r="C62" s="95">
        <v>2091800</v>
      </c>
      <c r="D62" s="78">
        <v>1856000</v>
      </c>
      <c r="E62" s="83">
        <v>1856000</v>
      </c>
      <c r="F62" s="107">
        <f t="shared" si="0"/>
        <v>88.7274117984511</v>
      </c>
      <c r="G62" s="107">
        <f t="shared" si="1"/>
        <v>100</v>
      </c>
    </row>
    <row r="63" spans="1:7" ht="20.25">
      <c r="A63" s="76" t="s">
        <v>499</v>
      </c>
      <c r="B63" s="77">
        <v>1350000000</v>
      </c>
      <c r="C63" s="83">
        <v>0</v>
      </c>
      <c r="D63" s="78">
        <v>235800</v>
      </c>
      <c r="E63" s="83">
        <v>235800</v>
      </c>
      <c r="F63" s="107" t="s">
        <v>548</v>
      </c>
      <c r="G63" s="107">
        <f t="shared" si="1"/>
        <v>100</v>
      </c>
    </row>
    <row r="64" spans="1:7" ht="12.75">
      <c r="A64" s="76" t="s">
        <v>404</v>
      </c>
      <c r="B64" s="77" t="s">
        <v>500</v>
      </c>
      <c r="C64" s="95">
        <v>53389251</v>
      </c>
      <c r="D64" s="78">
        <v>53389251</v>
      </c>
      <c r="E64" s="83">
        <v>53389200</v>
      </c>
      <c r="F64" s="107">
        <f t="shared" si="0"/>
        <v>99.99990447515363</v>
      </c>
      <c r="G64" s="107">
        <f t="shared" si="1"/>
        <v>99.99990447515363</v>
      </c>
    </row>
    <row r="65" spans="1:7" ht="30">
      <c r="A65" s="74" t="s">
        <v>501</v>
      </c>
      <c r="B65" s="73" t="s">
        <v>502</v>
      </c>
      <c r="C65" s="102">
        <v>490364000</v>
      </c>
      <c r="D65" s="75">
        <v>487991514.32</v>
      </c>
      <c r="E65" s="82">
        <v>487991514.32</v>
      </c>
      <c r="F65" s="116">
        <f t="shared" si="0"/>
        <v>99.51617865911852</v>
      </c>
      <c r="G65" s="116">
        <f t="shared" si="1"/>
        <v>100</v>
      </c>
    </row>
    <row r="66" spans="1:7" ht="20.25">
      <c r="A66" s="76" t="s">
        <v>503</v>
      </c>
      <c r="B66" s="77" t="s">
        <v>504</v>
      </c>
      <c r="C66" s="95">
        <v>68504384.68</v>
      </c>
      <c r="D66" s="78">
        <v>68504384.68</v>
      </c>
      <c r="E66" s="83">
        <v>68504384.68</v>
      </c>
      <c r="F66" s="107">
        <f t="shared" si="0"/>
        <v>100</v>
      </c>
      <c r="G66" s="107">
        <f t="shared" si="1"/>
        <v>100</v>
      </c>
    </row>
    <row r="67" spans="1:7" ht="12.75">
      <c r="A67" s="76" t="s">
        <v>505</v>
      </c>
      <c r="B67" s="77" t="s">
        <v>506</v>
      </c>
      <c r="C67" s="101">
        <v>421859615.32</v>
      </c>
      <c r="D67" s="78">
        <v>419487129.64</v>
      </c>
      <c r="E67" s="83">
        <v>419487129.64</v>
      </c>
      <c r="F67" s="107">
        <f t="shared" si="0"/>
        <v>99.43761251519648</v>
      </c>
      <c r="G67" s="107">
        <f t="shared" si="1"/>
        <v>100</v>
      </c>
    </row>
    <row r="68" spans="1:7" ht="20.25">
      <c r="A68" s="74" t="s">
        <v>507</v>
      </c>
      <c r="B68" s="73" t="s">
        <v>508</v>
      </c>
      <c r="C68" s="94">
        <v>118405050</v>
      </c>
      <c r="D68" s="75">
        <v>118393670.81</v>
      </c>
      <c r="E68" s="82">
        <v>117594670.81</v>
      </c>
      <c r="F68" s="116">
        <f aca="true" t="shared" si="2" ref="F68:F86">E68/C68*100</f>
        <v>99.31558730814268</v>
      </c>
      <c r="G68" s="116">
        <f aca="true" t="shared" si="3" ref="G68:G86">E68/D68*100</f>
        <v>99.32513284322246</v>
      </c>
    </row>
    <row r="69" spans="1:7" ht="40.5">
      <c r="A69" s="76" t="s">
        <v>509</v>
      </c>
      <c r="B69" s="77" t="s">
        <v>510</v>
      </c>
      <c r="C69" s="95">
        <v>799000</v>
      </c>
      <c r="D69" s="78">
        <v>799000</v>
      </c>
      <c r="E69" s="83">
        <v>0</v>
      </c>
      <c r="F69" s="107">
        <f t="shared" si="2"/>
        <v>0</v>
      </c>
      <c r="G69" s="107">
        <f t="shared" si="3"/>
        <v>0</v>
      </c>
    </row>
    <row r="70" spans="1:7" ht="40.5">
      <c r="A70" s="76" t="s">
        <v>511</v>
      </c>
      <c r="B70" s="77" t="s">
        <v>512</v>
      </c>
      <c r="C70" s="95">
        <v>14870050</v>
      </c>
      <c r="D70" s="78">
        <v>14858670.81</v>
      </c>
      <c r="E70" s="83">
        <v>14858670.81</v>
      </c>
      <c r="F70" s="107">
        <f t="shared" si="2"/>
        <v>99.92347577849436</v>
      </c>
      <c r="G70" s="107">
        <f t="shared" si="3"/>
        <v>100</v>
      </c>
    </row>
    <row r="71" spans="1:7" ht="12.75">
      <c r="A71" s="76" t="s">
        <v>404</v>
      </c>
      <c r="B71" s="77" t="s">
        <v>513</v>
      </c>
      <c r="C71" s="95">
        <v>96747000</v>
      </c>
      <c r="D71" s="78">
        <v>96747000</v>
      </c>
      <c r="E71" s="83">
        <v>96747000</v>
      </c>
      <c r="F71" s="107">
        <f t="shared" si="2"/>
        <v>100</v>
      </c>
      <c r="G71" s="107">
        <f t="shared" si="3"/>
        <v>100</v>
      </c>
    </row>
    <row r="72" spans="1:7" ht="12.75">
      <c r="A72" s="79" t="s">
        <v>514</v>
      </c>
      <c r="B72" s="77">
        <v>1540000000</v>
      </c>
      <c r="C72" s="95">
        <v>5989000</v>
      </c>
      <c r="D72" s="78">
        <v>5989000</v>
      </c>
      <c r="E72" s="83">
        <v>5989000</v>
      </c>
      <c r="F72" s="107">
        <f t="shared" si="2"/>
        <v>100</v>
      </c>
      <c r="G72" s="107">
        <f t="shared" si="3"/>
        <v>100</v>
      </c>
    </row>
    <row r="73" spans="1:7" ht="20.25">
      <c r="A73" s="74" t="s">
        <v>515</v>
      </c>
      <c r="B73" s="73" t="s">
        <v>516</v>
      </c>
      <c r="C73" s="94">
        <v>23140674.64</v>
      </c>
      <c r="D73" s="75">
        <v>22845728.64</v>
      </c>
      <c r="E73" s="82">
        <v>22845728.64</v>
      </c>
      <c r="F73" s="116">
        <f t="shared" si="2"/>
        <v>98.72542177534372</v>
      </c>
      <c r="G73" s="116">
        <f t="shared" si="3"/>
        <v>100</v>
      </c>
    </row>
    <row r="74" spans="1:7" ht="20.25">
      <c r="A74" s="76" t="s">
        <v>517</v>
      </c>
      <c r="B74" s="77" t="s">
        <v>518</v>
      </c>
      <c r="C74" s="95">
        <v>3362274.64</v>
      </c>
      <c r="D74" s="78">
        <v>3067328.64</v>
      </c>
      <c r="E74" s="83">
        <v>3067328.64</v>
      </c>
      <c r="F74" s="107">
        <f t="shared" si="2"/>
        <v>91.22778381958709</v>
      </c>
      <c r="G74" s="107">
        <f t="shared" si="3"/>
        <v>100</v>
      </c>
    </row>
    <row r="75" spans="1:7" ht="12.75">
      <c r="A75" s="76" t="s">
        <v>404</v>
      </c>
      <c r="B75" s="77" t="s">
        <v>519</v>
      </c>
      <c r="C75" s="95">
        <v>19778400</v>
      </c>
      <c r="D75" s="78">
        <v>19778400</v>
      </c>
      <c r="E75" s="83">
        <v>19778400</v>
      </c>
      <c r="F75" s="107">
        <f t="shared" si="2"/>
        <v>100</v>
      </c>
      <c r="G75" s="107">
        <f t="shared" si="3"/>
        <v>100</v>
      </c>
    </row>
    <row r="76" spans="1:7" ht="20.25">
      <c r="A76" s="74" t="s">
        <v>520</v>
      </c>
      <c r="B76" s="73" t="s">
        <v>521</v>
      </c>
      <c r="C76" s="94">
        <v>1439391202.95</v>
      </c>
      <c r="D76" s="75">
        <v>1386258143.2</v>
      </c>
      <c r="E76" s="82">
        <v>1385530311.21</v>
      </c>
      <c r="F76" s="116">
        <f t="shared" si="2"/>
        <v>96.25807830215905</v>
      </c>
      <c r="G76" s="116">
        <f t="shared" si="3"/>
        <v>99.94749664818417</v>
      </c>
    </row>
    <row r="77" spans="1:7" ht="12.75">
      <c r="A77" s="76" t="s">
        <v>522</v>
      </c>
      <c r="B77" s="77" t="s">
        <v>523</v>
      </c>
      <c r="C77" s="95">
        <v>534517217.38</v>
      </c>
      <c r="D77" s="78">
        <v>537393946.68</v>
      </c>
      <c r="E77" s="83">
        <v>537393946.68</v>
      </c>
      <c r="F77" s="107">
        <f t="shared" si="2"/>
        <v>100.53819207435461</v>
      </c>
      <c r="G77" s="107">
        <f t="shared" si="3"/>
        <v>100</v>
      </c>
    </row>
    <row r="78" spans="1:7" ht="40.5">
      <c r="A78" s="76" t="s">
        <v>524</v>
      </c>
      <c r="B78" s="77" t="s">
        <v>525</v>
      </c>
      <c r="C78" s="95">
        <v>904873985.57</v>
      </c>
      <c r="D78" s="78">
        <v>848864196.52</v>
      </c>
      <c r="E78" s="83">
        <v>848136364.53</v>
      </c>
      <c r="F78" s="107">
        <f t="shared" si="2"/>
        <v>93.72977652747308</v>
      </c>
      <c r="G78" s="107">
        <f t="shared" si="3"/>
        <v>99.91425813540212</v>
      </c>
    </row>
    <row r="79" spans="1:7" ht="20.25">
      <c r="A79" s="74" t="s">
        <v>526</v>
      </c>
      <c r="B79" s="73" t="s">
        <v>527</v>
      </c>
      <c r="C79" s="94">
        <v>2148476141.5</v>
      </c>
      <c r="D79" s="75">
        <v>2148476141.5</v>
      </c>
      <c r="E79" s="82">
        <v>2137062567.0000002</v>
      </c>
      <c r="F79" s="116">
        <f t="shared" si="2"/>
        <v>99.46875954172658</v>
      </c>
      <c r="G79" s="116">
        <f t="shared" si="3"/>
        <v>99.46875954172658</v>
      </c>
    </row>
    <row r="80" spans="1:7" ht="20.25">
      <c r="A80" s="76" t="s">
        <v>528</v>
      </c>
      <c r="B80" s="77" t="s">
        <v>529</v>
      </c>
      <c r="C80" s="95">
        <v>2148476141.5</v>
      </c>
      <c r="D80" s="78">
        <v>2148476141.5</v>
      </c>
      <c r="E80" s="83">
        <v>2137062567.0000002</v>
      </c>
      <c r="F80" s="107">
        <f t="shared" si="2"/>
        <v>99.46875954172658</v>
      </c>
      <c r="G80" s="107">
        <f t="shared" si="3"/>
        <v>99.46875954172658</v>
      </c>
    </row>
    <row r="81" spans="1:7" ht="20.25">
      <c r="A81" s="74" t="s">
        <v>530</v>
      </c>
      <c r="B81" s="73" t="s">
        <v>531</v>
      </c>
      <c r="C81" s="103">
        <v>996194393.88</v>
      </c>
      <c r="D81" s="75">
        <v>996194393.88</v>
      </c>
      <c r="E81" s="82">
        <v>376864311.07</v>
      </c>
      <c r="F81" s="116">
        <f t="shared" si="2"/>
        <v>37.83039870382933</v>
      </c>
      <c r="G81" s="116">
        <f t="shared" si="3"/>
        <v>37.83039870382933</v>
      </c>
    </row>
    <row r="82" spans="1:7" ht="30">
      <c r="A82" s="76" t="s">
        <v>532</v>
      </c>
      <c r="B82" s="77" t="s">
        <v>533</v>
      </c>
      <c r="C82" s="101">
        <v>770273479.04</v>
      </c>
      <c r="D82" s="78">
        <v>980458441.43</v>
      </c>
      <c r="E82" s="83">
        <v>361128358.62</v>
      </c>
      <c r="F82" s="107">
        <f t="shared" si="2"/>
        <v>46.883135463793735</v>
      </c>
      <c r="G82" s="107">
        <f t="shared" si="3"/>
        <v>36.83260231747241</v>
      </c>
    </row>
    <row r="83" spans="1:7" ht="30">
      <c r="A83" s="76" t="s">
        <v>534</v>
      </c>
      <c r="B83" s="77" t="s">
        <v>535</v>
      </c>
      <c r="C83" s="95">
        <v>225920914.84</v>
      </c>
      <c r="D83" s="78">
        <v>15735952.45</v>
      </c>
      <c r="E83" s="83">
        <v>15735952.450000001</v>
      </c>
      <c r="F83" s="107">
        <f t="shared" si="2"/>
        <v>6.965248198089317</v>
      </c>
      <c r="G83" s="107">
        <f t="shared" si="3"/>
        <v>100.00000000000003</v>
      </c>
    </row>
    <row r="84" spans="1:7" ht="20.25">
      <c r="A84" s="74" t="s">
        <v>536</v>
      </c>
      <c r="B84" s="73" t="s">
        <v>537</v>
      </c>
      <c r="C84" s="102">
        <v>23162270</v>
      </c>
      <c r="D84" s="75">
        <v>23162270</v>
      </c>
      <c r="E84" s="82">
        <v>23162270</v>
      </c>
      <c r="F84" s="116">
        <f t="shared" si="2"/>
        <v>100</v>
      </c>
      <c r="G84" s="116">
        <f t="shared" si="3"/>
        <v>100</v>
      </c>
    </row>
    <row r="85" spans="1:7" ht="12.75">
      <c r="A85" s="86" t="s">
        <v>538</v>
      </c>
      <c r="B85" s="87" t="s">
        <v>539</v>
      </c>
      <c r="C85" s="94">
        <v>184715678.61</v>
      </c>
      <c r="D85" s="88">
        <v>198067024.23</v>
      </c>
      <c r="E85" s="89">
        <v>198067024.23</v>
      </c>
      <c r="F85" s="116">
        <f t="shared" si="2"/>
        <v>107.22805217211115</v>
      </c>
      <c r="G85" s="116">
        <f t="shared" si="3"/>
        <v>100</v>
      </c>
    </row>
    <row r="86" spans="1:7" ht="12.75">
      <c r="A86" s="122" t="s">
        <v>540</v>
      </c>
      <c r="B86" s="122"/>
      <c r="C86" s="97">
        <v>12553289792.48</v>
      </c>
      <c r="D86" s="90">
        <v>12619845888.96</v>
      </c>
      <c r="E86" s="90">
        <v>11662348968.83</v>
      </c>
      <c r="F86" s="116">
        <f t="shared" si="2"/>
        <v>92.90273037284844</v>
      </c>
      <c r="G86" s="116">
        <f t="shared" si="3"/>
        <v>92.41276851908604</v>
      </c>
    </row>
    <row r="87" spans="1:7" ht="12.75">
      <c r="A87" s="91" t="s">
        <v>544</v>
      </c>
      <c r="B87" s="91"/>
      <c r="C87" s="117">
        <v>-107749</v>
      </c>
      <c r="D87" s="93">
        <v>-297120.3</v>
      </c>
      <c r="E87" s="93">
        <v>-358273.9</v>
      </c>
      <c r="F87" s="92" t="s">
        <v>548</v>
      </c>
      <c r="G87" s="108" t="s">
        <v>548</v>
      </c>
    </row>
  </sheetData>
  <sheetProtection/>
  <mergeCells count="7">
    <mergeCell ref="A86:B86"/>
    <mergeCell ref="F2:G2"/>
    <mergeCell ref="A2:A3"/>
    <mergeCell ref="B2:B3"/>
    <mergeCell ref="C2:C3"/>
    <mergeCell ref="D2:D3"/>
    <mergeCell ref="E2:E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2023-11-08T13:55:33Z</cp:lastPrinted>
  <dcterms:created xsi:type="dcterms:W3CDTF">2007-01-24T14:16:13Z</dcterms:created>
  <dcterms:modified xsi:type="dcterms:W3CDTF">2023-11-08T13:56:04Z</dcterms:modified>
  <cp:category/>
  <cp:version/>
  <cp:contentType/>
  <cp:contentStatus/>
</cp:coreProperties>
</file>